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855" activeTab="0"/>
  </bookViews>
  <sheets>
    <sheet name="Трубы нефте-газопроводные" sheetId="1" r:id="rId1"/>
  </sheets>
  <definedNames/>
  <calcPr fullCalcOnLoad="1"/>
</workbook>
</file>

<file path=xl/sharedStrings.xml><?xml version="1.0" encoding="utf-8"?>
<sst xmlns="http://schemas.openxmlformats.org/spreadsheetml/2006/main" count="514" uniqueCount="176">
  <si>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</si>
  <si>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</si>
  <si>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</si>
  <si>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</si>
  <si>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</si>
  <si>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</si>
  <si>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</si>
  <si>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</si>
  <si>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</si>
  <si>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</si>
  <si>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</si>
  <si>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</si>
  <si>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</si>
  <si>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</si>
  <si>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</si>
  <si>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</si>
  <si>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К56/2</t>
  </si>
  <si>
    <t>под заказ</t>
  </si>
  <si>
    <t>К56</t>
  </si>
  <si>
    <t>Ту 1381-012-05757848-2005 К60 в ВУС изоляции 2011 год 11,6 м</t>
  </si>
  <si>
    <t>20ФА</t>
  </si>
  <si>
    <t>Ту 1381-012-05757848-2005 К60 ВМЗ 2016 11,95 м</t>
  </si>
  <si>
    <t>12Г2СБ</t>
  </si>
  <si>
    <t>Челябинск*</t>
  </si>
  <si>
    <t xml:space="preserve">Гост 8732-78 ст.20 </t>
  </si>
  <si>
    <t>К 60</t>
  </si>
  <si>
    <t xml:space="preserve">К 55 </t>
  </si>
  <si>
    <t>09Г2ФБ</t>
  </si>
  <si>
    <t>ТУ 1381-006-53570464-2011 К 56/2 в ВУС изоляции 2014 г. 11,88/11,69/11,95м</t>
  </si>
  <si>
    <t>Гост 8732-78 ст.20 7,13/7,05</t>
  </si>
  <si>
    <t>ТУ 1317-006.1-593377520-03  13ХФА 2 шт 11,71/10,68</t>
  </si>
  <si>
    <t>Гост 10706-76 12Г2СБ/09Г2ФБ К 56 11,98/11,98</t>
  </si>
  <si>
    <t xml:space="preserve">ТУ 14-3Р-124-2012 К 52 13ХФА 1 шт 4,15 м </t>
  </si>
  <si>
    <t>ТУ 1317-006.1-593377520-03 13ХФА 1 шт 5,07 м</t>
  </si>
  <si>
    <t>20А</t>
  </si>
  <si>
    <t>17Г1С-У</t>
  </si>
  <si>
    <t>ТУ 14-3Р-124-2012  К 52 ВТЗ 2016 г. 2 шт 11,05/11,07</t>
  </si>
  <si>
    <t>114</t>
  </si>
  <si>
    <t>НКТ 60</t>
  </si>
  <si>
    <t>б/у, пропаренная из под нефти</t>
  </si>
  <si>
    <t>_________</t>
  </si>
  <si>
    <t>НКТ 89</t>
  </si>
  <si>
    <t>__________</t>
  </si>
  <si>
    <t>24000 нал</t>
  </si>
  <si>
    <t>Гост 8732-78 ст 09Г2С 2 шт Д/О 1,5/6,55</t>
  </si>
  <si>
    <t>Гост 10706-76 ст 12Г2СБ 2019 год 11,72 м</t>
  </si>
  <si>
    <t>ТУ 1381-012-05757848-2005 Деловой отход 2016 год 3,01 м</t>
  </si>
  <si>
    <t>Восстановленная 1 шт 4,88 М</t>
  </si>
  <si>
    <t>Гост 10706-76 К60 11,59/11,58</t>
  </si>
  <si>
    <t xml:space="preserve">13ХФА </t>
  </si>
  <si>
    <t xml:space="preserve">ТУ 14-3Р-124-2012 К 52 СТЗ 11 шт 9,75/9,05/8,44/9,25/8,93/9,07/10,5/8,99/8,7/10,6/10,94 + 1шт 11,3 м </t>
  </si>
  <si>
    <t>ТУ 1317-233-00147016-02 13ХФА  3 шт 10,80/10,44/11,03</t>
  </si>
  <si>
    <t>ТУ 1303-007-12281990-2015 УТП К52/13ХФА  16 шт по 12 м</t>
  </si>
  <si>
    <t>ТУ 1381-003-47966425-2006 К56 ИТЗ 2011г 2 шт 8,88 11,88</t>
  </si>
  <si>
    <t>ТУ 1381-051-05757848-2011 К 60 6,54 м</t>
  </si>
  <si>
    <t>Гост Р 53383-2009 ст 09Г2С 9шт  +1 шт 10,92 м</t>
  </si>
  <si>
    <t xml:space="preserve">09Г2С </t>
  </si>
  <si>
    <t>Гост 8732-78 К52 4шт 11,67/11,75/11,82/11,82</t>
  </si>
  <si>
    <t xml:space="preserve">ТУ 14-3Р-124-2017 2019 год К 52 ВТЗ 20шт ( 233,44 м) +3шт 35,43 м </t>
  </si>
  <si>
    <t xml:space="preserve">ГОСТ 8732-78 Д/О  3шт 2,08/1,86/1,38 </t>
  </si>
  <si>
    <t xml:space="preserve">17Г1С  </t>
  </si>
  <si>
    <t xml:space="preserve">ГОСТ 10706-76 К52 17Г1С 2015 г </t>
  </si>
  <si>
    <t>20КТ</t>
  </si>
  <si>
    <t xml:space="preserve">20ФА </t>
  </si>
  <si>
    <t xml:space="preserve">ГОСТ 10706-76 1 шт 9,72 м Ст  17Г1С </t>
  </si>
  <si>
    <t>Гост 10706-76 К 52 2019 год  1шт 11,69</t>
  </si>
  <si>
    <t xml:space="preserve">ГОСТ 10706-76 К52 1 шт 11,65 м </t>
  </si>
  <si>
    <t>ГОСТ 8732-78 1шт 7,18</t>
  </si>
  <si>
    <t>ГОСТ 8732-78 6шт 11,59/11,18/11,31/11,90/11,02/11,65</t>
  </si>
  <si>
    <t>ГОСТ 8732-78 5шт 11,17/10,83/11,52/11,87/11,60</t>
  </si>
  <si>
    <t xml:space="preserve">Штанга насосная </t>
  </si>
  <si>
    <t>19,22,25</t>
  </si>
  <si>
    <t>б/у</t>
  </si>
  <si>
    <t>21000 нал</t>
  </si>
  <si>
    <t>ГОСТ 8732-78 4шт 8,23/10,04/9,99/8,42</t>
  </si>
  <si>
    <t>ТУ 24.20.21.000-1573-05757848-2016 К 56 Д/О 12 шт 5,73/5,69/5,7/ 5,05/5,12/5,24/5,25/5,36/5,24/5,23/5,21</t>
  </si>
  <si>
    <t>ГОСТ 10706-76 ЧТПЗ 2019 г 1шт 11,85</t>
  </si>
  <si>
    <t>ГОСТ 8732-78 5шт 2,08/2,03/3,15/2,70/3,64</t>
  </si>
  <si>
    <t>ТУ 1317-006.1-593377530-03 ст 13ХФА 20 шт 218,94 м</t>
  </si>
  <si>
    <t xml:space="preserve">10Г2ФБЮ </t>
  </si>
  <si>
    <t>Гост 10706-76 К 55  1шт 12,09</t>
  </si>
  <si>
    <t>ГОСТ 8732-78 4шт 8,09/8,11/8,09/5,37</t>
  </si>
  <si>
    <t>Ту 14-3р-1128-2007 11шт 11,04/11,50/11,26/11,59/10,70/10,91/11,02/11,11/11,33/11,60/11,10</t>
  </si>
  <si>
    <t xml:space="preserve">ГОСТ 8732-78 1 шт 10,73 м </t>
  </si>
  <si>
    <t>ТУ 14-3р-124-2012 13ХФА 6 шт 11,11/11,4/11,21/11,14/11,03/11,44</t>
  </si>
  <si>
    <t>ТУ 1303-007-12281990-2015 УТП К52/13ХФА 4 шт 48 м</t>
  </si>
  <si>
    <t>ГОСТ 8732-78 3 шт 9,0/9,02/8,93/</t>
  </si>
  <si>
    <t xml:space="preserve">ТУ 1319-369-001.  7 шт ( 78,57 м) </t>
  </si>
  <si>
    <t>ГОСТ 8732-78  3шт 11,96/12,20/11,07</t>
  </si>
  <si>
    <t>ГОСТ 8732-78  1шт 9,39</t>
  </si>
  <si>
    <r>
      <t>ГОСТ 8732-78 35шт (385,55 м) +17</t>
    </r>
    <r>
      <rPr>
        <b/>
        <sz val="10"/>
        <color indexed="10"/>
        <rFont val="Arial"/>
        <family val="2"/>
      </rPr>
      <t xml:space="preserve">шт ( 186,86 м) </t>
    </r>
  </si>
  <si>
    <t xml:space="preserve">ГОСТ 8732-78 2 шт 9,01/8,70 </t>
  </si>
  <si>
    <t>ГОСТ 8732-78 3шт 11,65/9,46/9,45</t>
  </si>
  <si>
    <t>ГОСТ 8732-78 3шт 11,25/11,23/11,25</t>
  </si>
  <si>
    <t>28000 нал</t>
  </si>
  <si>
    <t>Гост 10706-76 09г2с ИТЗ 2014  3 шт  11,84/12,03/10,0</t>
  </si>
  <si>
    <t xml:space="preserve">ТУ 14-3-1573-96 К 60  ВМЗ 1 шт 11,56 м </t>
  </si>
  <si>
    <t>Гост 8732-78 Ст20 8шт 11,39/11,63/11,37/11,40/11,24//10,91/11,41/11,32</t>
  </si>
  <si>
    <t xml:space="preserve">ТУ 14-3Р-1128-2007 ст 09Г2С 20 шт 222,29м </t>
  </si>
  <si>
    <t xml:space="preserve">ГОСТ 8734-74 </t>
  </si>
  <si>
    <t xml:space="preserve">ТУ 14-3р-1128-2007 в ВУС изоляции </t>
  </si>
  <si>
    <t>ОБСАДКА 426</t>
  </si>
  <si>
    <t xml:space="preserve">Гост 10706-76 1 шт 12,02 м </t>
  </si>
  <si>
    <t>ГОСТ 8732-78 2шт 10,04/10,87</t>
  </si>
  <si>
    <t xml:space="preserve">ГОСТ 10705-80 1 шт 5,58 м </t>
  </si>
  <si>
    <t xml:space="preserve">ГОСТ 8732-78 1 шт 11,53 м </t>
  </si>
  <si>
    <t xml:space="preserve">ГОСТ 10705-80 1 шт 9,1 м </t>
  </si>
  <si>
    <t xml:space="preserve">ГОСТ 8732-78 1 шт 7,49 м </t>
  </si>
  <si>
    <t>108</t>
  </si>
  <si>
    <t xml:space="preserve">ГОСТ 8732-78  14 шт ( 150,61 м) </t>
  </si>
  <si>
    <t xml:space="preserve">новая гр.Д  28 шт </t>
  </si>
  <si>
    <t>гр .Д</t>
  </si>
  <si>
    <t>ТУ 14-156-90-2009  с/ш  ВТЗ  2014 г. 2шт 9,2/9,93/</t>
  </si>
  <si>
    <t>ТУ 1317-006.1-593377520-03 13ХФА 5 шт 10,20/9,64/10,41/10,09/10,14</t>
  </si>
  <si>
    <t xml:space="preserve">ГОСТ 8734-74  2017 г ПНТЗ </t>
  </si>
  <si>
    <t>ГОСТ 8732-78 4шт 7,30/10,54/11,48/10,53</t>
  </si>
  <si>
    <t>новая гр.Д  1шт 10,8</t>
  </si>
  <si>
    <t>ГОСТ 10706-76 1шт 12,20</t>
  </si>
  <si>
    <t>ГОСТ 8732-78 4шт /4,95/4,17/5,90/4,24</t>
  </si>
  <si>
    <t>Гост 8732-78 ст 13ХФА 2 шт 10,7/11,57</t>
  </si>
  <si>
    <t>ТУ 14-3Р-124-2012 К 52 ВТЗ 4шт 11,41/11,23/11,26/11,50</t>
  </si>
  <si>
    <t xml:space="preserve">ГОСТ 8732-78 1шт 7,22 м </t>
  </si>
  <si>
    <t>Гост 10706-76 К60  ЧТПЗ 2019 год   2шт  11,49/11,96</t>
  </si>
  <si>
    <t>ТУ 14-3р-124-2012 13ХФА 4 шт 11,69/11,62/11,66/11,86</t>
  </si>
  <si>
    <t xml:space="preserve">ГОСТ 8732-78 ст 20 30 шт ( 301,18м) </t>
  </si>
  <si>
    <t xml:space="preserve">ГОСТ 8732-78 1шт 10,0 м </t>
  </si>
  <si>
    <t xml:space="preserve">ТУ 1381-012-05757848-2005 К 60 в ВУС изоляции  3 шт </t>
  </si>
  <si>
    <t xml:space="preserve">ГОСТ 8732-78 </t>
  </si>
  <si>
    <t xml:space="preserve">ТУ 1381-012-05757848-2005 К60 ВМЗ в ВУС изоляции 5шт </t>
  </si>
  <si>
    <t xml:space="preserve">ТУ 27.2-00191135-016-2007 К52 в ВУС изоляции </t>
  </si>
  <si>
    <t>Гост 32528-2013 09Г2С СТЗ 2018 год 4 шт 47,8 м</t>
  </si>
  <si>
    <t xml:space="preserve">Гост 8732-78 ст 09Г2С ВТЗ 102 шт 1219,71 м </t>
  </si>
  <si>
    <t>ГОСТ 8732-78 1 шт 11,42</t>
  </si>
  <si>
    <t xml:space="preserve">ГОСТ 8732-78 10 шт ( 110,14 м) ЧТПЗ </t>
  </si>
  <si>
    <t xml:space="preserve">ТУ 14-3Р-124-2012 К 52 ВТЗ 2016 г.9шт (101,69м) </t>
  </si>
  <si>
    <t xml:space="preserve">ГОСТ 8732-78 9 шт 9,21/9,57/8,71/7,33/9,49/9,33/9,0/9,63/9,54 + 17 шт ( 164,63м) </t>
  </si>
  <si>
    <r>
      <t xml:space="preserve">ГОСТ 8732-78 ст 09Г2С 59 шт ( 611,53 ) +14шт (154,84м) + 2шт </t>
    </r>
    <r>
      <rPr>
        <b/>
        <sz val="10"/>
        <color indexed="10"/>
        <rFont val="Arial"/>
        <family val="2"/>
      </rPr>
      <t>8,96</t>
    </r>
    <r>
      <rPr>
        <b/>
        <sz val="10"/>
        <color indexed="8"/>
        <rFont val="Arial"/>
        <family val="2"/>
      </rPr>
      <t>/11,67 м</t>
    </r>
  </si>
  <si>
    <t>ГОСТ 8732-78  16 шт ( 178,12 м) +2шт  11,83/11,67</t>
  </si>
  <si>
    <t>ГОСТ 8732-78 9шт 9,34/9,37/9,52/9,03/9,83/9,70/9,01/9,96/9,47</t>
  </si>
  <si>
    <t>ГОСТ 8732-78   45 шт (493,83 м ) 2019 год</t>
  </si>
  <si>
    <t>ТУ 24.20.13.110-369-00186619-2018 13ХФА 2019 г 56 шт  (621,59м)</t>
  </si>
  <si>
    <t>ГОСТ 8732-78 13ХФА  7шт 8,26/11,40/11,43/11,13/11,32/11,08/11,28</t>
  </si>
  <si>
    <t xml:space="preserve">В РЕЗЕРВЕ </t>
  </si>
  <si>
    <t>Прайс-лист от 19.08.2019</t>
  </si>
  <si>
    <r>
      <t xml:space="preserve">ГОСТ 10706-76 1шт </t>
    </r>
    <r>
      <rPr>
        <b/>
        <sz val="10"/>
        <color indexed="8"/>
        <rFont val="Arial"/>
        <family val="2"/>
      </rPr>
      <t xml:space="preserve"> 11,82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2018год</t>
    </r>
  </si>
  <si>
    <t>Гост Р 52079-2003 К 60 1шт 11,69 м</t>
  </si>
  <si>
    <t>ГОСТ 10706-76 09Г2С 1шт 4,95</t>
  </si>
  <si>
    <t>ГОСТ 10706-76 15 шт 12,17/12,14/12,15/12,15/11,96/11,81/12,15/11,90/12,12/11,80/12,15/12,14/11,16/12,18/12,17</t>
  </si>
  <si>
    <t xml:space="preserve">ТУ 1381-037-05757848-2011 К60 1 шт </t>
  </si>
  <si>
    <t>ГОСТ 10706-76 09Г2С 1шт 11,96</t>
  </si>
  <si>
    <t>ТУ 14-3-1573-96 К 60  2016 год 6шт 73,01 м</t>
  </si>
  <si>
    <t>Ту 1381-012-05757848-2005 4шт 11,60/11,60/11,61/5,61</t>
  </si>
  <si>
    <t>Ту 1381-012-05757848-2005 в ВУС изоляции 14шт 11,58/11,61/11,61/11,62/11,60/11,62/11,60/11,61/11,51/11,60/11,61/11,62/11,60/11,40</t>
  </si>
  <si>
    <t xml:space="preserve">ГОСТ 10706-76 1 шт 3м </t>
  </si>
  <si>
    <r>
      <t xml:space="preserve">Ту 1381-012-05757848-2005  2013 год </t>
    </r>
    <r>
      <rPr>
        <b/>
        <sz val="10"/>
        <color indexed="8"/>
        <rFont val="Arial"/>
        <family val="2"/>
      </rPr>
      <t>4шт 11,62/11,59/11,61/ 5,6</t>
    </r>
  </si>
  <si>
    <t>ТУ 14-3р-1128-2007 2шт 11,73/11,75</t>
  </si>
  <si>
    <t>ГОСТ 8732-78 1шт 9,16</t>
  </si>
  <si>
    <t xml:space="preserve">ГОСТ 10705-80 5шт по 11,37 м </t>
  </si>
  <si>
    <t xml:space="preserve">ТУ 14-3р-1128-2017 27 шт </t>
  </si>
  <si>
    <t>ГОСТ 8732-78 8 шт 12,15/11,65/11,75/11,55/11,65/11,9/11,4/11,70</t>
  </si>
  <si>
    <t xml:space="preserve">ГОСТ 8732-78 2шт (22,05м) </t>
  </si>
  <si>
    <t>ТУ 14-3Р-124-2012 К 52 ВТЗ 11.15 г. В ВУС изоляции 7 шт 78,22 м</t>
  </si>
  <si>
    <t>ГОСТ 8732-78  5шт  10,94/9,56/9,57/10,70/11,11</t>
  </si>
  <si>
    <t xml:space="preserve">ГОСТ 8732-78  12шт ( 112,74 м) </t>
  </si>
  <si>
    <t>ГОСТ 8732-78 3 шт   11,44/11,08/11,36</t>
  </si>
  <si>
    <t xml:space="preserve">ГОСТ 8732-78 11шт (125,85 м) </t>
  </si>
  <si>
    <t>ГОСТ 8732-78 8 шт 8,89/8,97/8,84/8,91/8,89/8,89/8,85/8,84/</t>
  </si>
  <si>
    <t>ТУ 1317-006.1-593377520-03 ст 13ХФА 1шт 11,35</t>
  </si>
  <si>
    <t>Гост 8732-78 ст 09Г2С 4 шт 42,14  м</t>
  </si>
  <si>
    <t xml:space="preserve">ТУ 1317-006.1-593377520-03 ст 20А К 48 2 шт 21,44 м </t>
  </si>
  <si>
    <t>76</t>
  </si>
  <si>
    <t>57</t>
  </si>
  <si>
    <t xml:space="preserve">ГОСТ 10704-91 14 шт </t>
  </si>
  <si>
    <t xml:space="preserve">ГОСТ 8732-78 2019 год </t>
  </si>
  <si>
    <r>
      <rPr>
        <b/>
        <sz val="16"/>
        <color indexed="8"/>
        <rFont val="Calibri"/>
        <family val="2"/>
      </rPr>
      <t>Офис :  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8"/>
        <rFont val="Calibri"/>
        <family val="2"/>
      </rPr>
      <t>эл.почта   M9226971418@gmail.com   8(351)225-14-18     тел. +7-922-697-14-18 Вячеслав</t>
    </r>
    <r>
      <rPr>
        <b/>
        <sz val="14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Офис:  г.Екатеринбург ул.Ткачей 23 оф.314</t>
    </r>
    <r>
      <rPr>
        <b/>
        <sz val="16"/>
        <color indexed="10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8(343) 386-14-18  8922-460-60-22 ; 8922-100-15-90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ГК Металлург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</si>
  <si>
    <t>продано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</si>
</sst>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3" fillId="34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34" borderId="19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17" fillId="34" borderId="22" xfId="0" applyNumberFormat="1" applyFont="1" applyFill="1" applyBorder="1" applyAlignment="1">
      <alignment horizontal="center" vertical="center" wrapText="1"/>
    </xf>
    <xf numFmtId="0" fontId="17" fillId="34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170" fontId="11" fillId="0" borderId="17" xfId="0" applyNumberFormat="1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76" fontId="11" fillId="34" borderId="24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176" fontId="16" fillId="0" borderId="45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176" fontId="11" fillId="0" borderId="33" xfId="0" applyNumberFormat="1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176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170" fontId="11" fillId="0" borderId="24" xfId="0" applyNumberFormat="1" applyFont="1" applyFill="1" applyBorder="1" applyAlignment="1">
      <alignment horizontal="left" vertical="center" wrapText="1"/>
    </xf>
    <xf numFmtId="170" fontId="11" fillId="0" borderId="17" xfId="0" applyNumberFormat="1" applyFont="1" applyFill="1" applyBorder="1" applyAlignment="1">
      <alignment horizontal="left" vertical="center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176" fontId="11" fillId="34" borderId="16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17" fillId="34" borderId="27" xfId="0" applyNumberFormat="1" applyFont="1" applyFill="1" applyBorder="1" applyAlignment="1">
      <alignment horizontal="center" vertical="center" wrapText="1"/>
    </xf>
    <xf numFmtId="0" fontId="17" fillId="34" borderId="28" xfId="0" applyNumberFormat="1" applyFont="1" applyFill="1" applyBorder="1" applyAlignment="1">
      <alignment horizontal="center" vertical="center" wrapText="1"/>
    </xf>
    <xf numFmtId="0" fontId="17" fillId="34" borderId="29" xfId="0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6" fillId="34" borderId="45" xfId="0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11" fillId="0" borderId="54" xfId="0" applyFont="1" applyFill="1" applyBorder="1" applyAlignment="1">
      <alignment horizont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34" borderId="55" xfId="0" applyFont="1" applyFill="1" applyBorder="1" applyAlignment="1">
      <alignment horizontal="center" vertical="center"/>
    </xf>
    <xf numFmtId="0" fontId="16" fillId="34" borderId="55" xfId="0" applyFont="1" applyFill="1" applyBorder="1" applyAlignment="1">
      <alignment horizontal="center" vertical="center"/>
    </xf>
    <xf numFmtId="176" fontId="16" fillId="34" borderId="55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3" fillId="0" borderId="56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176" fontId="11" fillId="0" borderId="56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21" xfId="0" applyFont="1" applyFill="1" applyBorder="1" applyAlignment="1">
      <alignment horizontal="left" vertical="center" wrapText="1"/>
    </xf>
    <xf numFmtId="176" fontId="11" fillId="0" borderId="16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177" fontId="11" fillId="0" borderId="37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4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176" fontId="11" fillId="34" borderId="45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11" fillId="34" borderId="61" xfId="0" applyNumberFormat="1" applyFont="1" applyFill="1" applyBorder="1" applyAlignment="1">
      <alignment horizontal="left" vertical="center" wrapText="1"/>
    </xf>
    <xf numFmtId="0" fontId="11" fillId="34" borderId="45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 wrapText="1"/>
    </xf>
    <xf numFmtId="0" fontId="11" fillId="34" borderId="61" xfId="0" applyNumberFormat="1" applyFont="1" applyFill="1" applyBorder="1" applyAlignment="1">
      <alignment horizontal="center" vertical="center"/>
    </xf>
    <xf numFmtId="0" fontId="17" fillId="34" borderId="46" xfId="0" applyNumberFormat="1" applyFont="1" applyFill="1" applyBorder="1" applyAlignment="1">
      <alignment horizontal="center" vertical="center" wrapText="1"/>
    </xf>
    <xf numFmtId="0" fontId="17" fillId="34" borderId="47" xfId="0" applyNumberFormat="1" applyFont="1" applyFill="1" applyBorder="1" applyAlignment="1">
      <alignment horizontal="center" vertical="center" wrapText="1"/>
    </xf>
    <xf numFmtId="0" fontId="17" fillId="34" borderId="48" xfId="0" applyNumberFormat="1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1" fillId="34" borderId="37" xfId="0" applyNumberFormat="1" applyFont="1" applyFill="1" applyBorder="1" applyAlignment="1">
      <alignment horizontal="left" vertical="center" wrapText="1"/>
    </xf>
    <xf numFmtId="0" fontId="11" fillId="34" borderId="37" xfId="0" applyNumberFormat="1" applyFont="1" applyFill="1" applyBorder="1" applyAlignment="1">
      <alignment horizontal="center" vertical="center"/>
    </xf>
    <xf numFmtId="0" fontId="17" fillId="34" borderId="2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1" fillId="34" borderId="21" xfId="0" applyNumberFormat="1" applyFont="1" applyFill="1" applyBorder="1" applyAlignment="1">
      <alignment horizontal="left" vertical="center"/>
    </xf>
    <xf numFmtId="180" fontId="13" fillId="34" borderId="18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60" fillId="0" borderId="45" xfId="0" applyFont="1" applyBorder="1" applyAlignment="1">
      <alignment horizontal="center" vertical="center" wrapText="1"/>
    </xf>
    <xf numFmtId="180" fontId="13" fillId="34" borderId="45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177" fontId="11" fillId="0" borderId="41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176" fontId="11" fillId="0" borderId="18" xfId="0" applyNumberFormat="1" applyFont="1" applyFill="1" applyBorder="1" applyAlignment="1">
      <alignment horizontal="center" vertical="center" wrapText="1"/>
    </xf>
    <xf numFmtId="180" fontId="13" fillId="0" borderId="25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 vertical="center"/>
    </xf>
    <xf numFmtId="0" fontId="59" fillId="0" borderId="25" xfId="0" applyFont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3" fillId="34" borderId="3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176" fontId="16" fillId="34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49" fontId="60" fillId="0" borderId="19" xfId="0" applyNumberFormat="1" applyFont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176" fontId="16" fillId="0" borderId="19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176" fontId="16" fillId="34" borderId="20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180" fontId="13" fillId="34" borderId="16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49" fontId="60" fillId="0" borderId="56" xfId="0" applyNumberFormat="1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35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76" fontId="16" fillId="35" borderId="19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center" vertical="center"/>
    </xf>
    <xf numFmtId="176" fontId="16" fillId="35" borderId="17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9" xfId="0" applyNumberFormat="1" applyFont="1" applyFill="1" applyBorder="1" applyAlignment="1">
      <alignment horizontal="center" vertical="center" wrapText="1"/>
    </xf>
    <xf numFmtId="170" fontId="15" fillId="0" borderId="55" xfId="0" applyNumberFormat="1" applyFont="1" applyFill="1" applyBorder="1" applyAlignment="1">
      <alignment horizontal="center" vertical="center" wrapText="1"/>
    </xf>
    <xf numFmtId="170" fontId="0" fillId="0" borderId="55" xfId="0" applyNumberFormat="1" applyBorder="1" applyAlignment="1">
      <alignment horizontal="center" vertical="center" wrapText="1"/>
    </xf>
    <xf numFmtId="170" fontId="0" fillId="0" borderId="54" xfId="0" applyNumberForma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5" fillId="34" borderId="69" xfId="0" applyFont="1" applyFill="1" applyBorder="1" applyAlignment="1">
      <alignment horizontal="left" wrapText="1"/>
    </xf>
    <xf numFmtId="0" fontId="61" fillId="34" borderId="55" xfId="0" applyFont="1" applyFill="1" applyBorder="1" applyAlignment="1">
      <alignment horizontal="left"/>
    </xf>
    <xf numFmtId="0" fontId="61" fillId="34" borderId="5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77" fontId="7" fillId="0" borderId="56" xfId="0" applyNumberFormat="1" applyFont="1" applyFill="1" applyBorder="1" applyAlignment="1">
      <alignment horizontal="center" vertical="center" wrapText="1"/>
    </xf>
    <xf numFmtId="177" fontId="7" fillId="0" borderId="33" xfId="0" applyNumberFormat="1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3" fillId="0" borderId="56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49" fontId="60" fillId="0" borderId="56" xfId="0" applyNumberFormat="1" applyFont="1" applyBorder="1" applyAlignment="1">
      <alignment horizontal="center" vertical="center" wrapText="1"/>
    </xf>
    <xf numFmtId="49" fontId="60" fillId="0" borderId="33" xfId="0" applyNumberFormat="1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2" fillId="34" borderId="56" xfId="0" applyNumberFormat="1" applyFont="1" applyFill="1" applyBorder="1" applyAlignment="1">
      <alignment horizontal="center" vertical="center" wrapText="1"/>
    </xf>
    <xf numFmtId="0" fontId="12" fillId="34" borderId="33" xfId="0" applyNumberFormat="1" applyFont="1" applyFill="1" applyBorder="1" applyAlignment="1">
      <alignment horizontal="center" vertical="center" wrapText="1"/>
    </xf>
    <xf numFmtId="0" fontId="12" fillId="34" borderId="4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62" fillId="0" borderId="56" xfId="0" applyNumberFormat="1" applyFont="1" applyBorder="1" applyAlignment="1">
      <alignment horizontal="center" vertical="center" wrapText="1"/>
    </xf>
    <xf numFmtId="0" fontId="62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12</xdr:col>
      <xdr:colOff>57150</xdr:colOff>
      <xdr:row>9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57150" y="57150"/>
          <a:ext cx="9477375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4862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45148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45148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45434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486275"/>
          <a:ext cx="7810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12</xdr:col>
      <xdr:colOff>0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20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view="pageLayout" zoomScale="70" zoomScalePageLayoutView="70" workbookViewId="0" topLeftCell="B15">
      <selection activeCell="L55" sqref="L55"/>
    </sheetView>
  </sheetViews>
  <sheetFormatPr defaultColWidth="9.140625" defaultRowHeight="15"/>
  <cols>
    <col min="1" max="1" width="2.421875" style="2" hidden="1" customWidth="1"/>
    <col min="2" max="2" width="17.2812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1"/>
    </row>
    <row r="2" spans="2:13" ht="15" customHeight="1" hidden="1">
      <c r="B2" s="386" t="s">
        <v>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1"/>
    </row>
    <row r="3" spans="2:13" ht="4.5" customHeight="1" thickBot="1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1"/>
    </row>
    <row r="4" spans="1:13" ht="168" customHeight="1" thickBot="1">
      <c r="A4" s="23"/>
      <c r="B4" s="387"/>
      <c r="C4" s="388"/>
      <c r="D4" s="388"/>
      <c r="E4" s="389"/>
      <c r="F4" s="389"/>
      <c r="G4" s="389"/>
      <c r="H4" s="389"/>
      <c r="I4" s="389"/>
      <c r="J4" s="389"/>
      <c r="K4" s="389"/>
      <c r="L4" s="390"/>
      <c r="M4" s="3"/>
    </row>
    <row r="5" spans="1:13" ht="18" customHeight="1" hidden="1" thickBot="1">
      <c r="A5" s="23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"/>
    </row>
    <row r="6" spans="1:13" ht="177.75" customHeight="1" thickBot="1">
      <c r="A6" s="35"/>
      <c r="B6" s="394" t="s">
        <v>174</v>
      </c>
      <c r="C6" s="395"/>
      <c r="D6" s="395"/>
      <c r="E6" s="395"/>
      <c r="F6" s="395"/>
      <c r="G6" s="395"/>
      <c r="H6" s="395"/>
      <c r="I6" s="395"/>
      <c r="J6" s="395"/>
      <c r="K6" s="395"/>
      <c r="L6" s="396"/>
      <c r="M6" s="3"/>
    </row>
    <row r="7" spans="1:13" ht="51" customHeight="1" thickBot="1">
      <c r="A7" s="36"/>
      <c r="B7" s="391"/>
      <c r="C7" s="392"/>
      <c r="D7" s="392"/>
      <c r="E7" s="392"/>
      <c r="F7" s="392"/>
      <c r="G7" s="392"/>
      <c r="H7" s="392"/>
      <c r="I7" s="392"/>
      <c r="J7" s="392"/>
      <c r="K7" s="392"/>
      <c r="L7" s="393"/>
      <c r="M7" s="3"/>
    </row>
    <row r="8" spans="1:13" ht="23.25" customHeight="1" thickBot="1">
      <c r="A8" s="383" t="s">
        <v>143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5"/>
      <c r="M8" s="3"/>
    </row>
    <row r="9" spans="1:13" ht="24" customHeight="1">
      <c r="A9" s="24"/>
      <c r="B9" s="416" t="s">
        <v>14</v>
      </c>
      <c r="C9" s="431" t="s">
        <v>10</v>
      </c>
      <c r="D9" s="409" t="s">
        <v>1</v>
      </c>
      <c r="E9" s="409" t="s">
        <v>11</v>
      </c>
      <c r="F9" s="434" t="s">
        <v>6</v>
      </c>
      <c r="G9" s="398" t="s">
        <v>8</v>
      </c>
      <c r="H9" s="429" t="s">
        <v>5</v>
      </c>
      <c r="I9" s="25" t="s">
        <v>0</v>
      </c>
      <c r="J9" s="25"/>
      <c r="K9" s="25"/>
      <c r="L9" s="409" t="s">
        <v>3</v>
      </c>
      <c r="M9" s="3"/>
    </row>
    <row r="10" spans="1:13" ht="42" customHeight="1" thickBot="1">
      <c r="A10" s="413"/>
      <c r="B10" s="417"/>
      <c r="C10" s="432"/>
      <c r="D10" s="410"/>
      <c r="E10" s="410"/>
      <c r="F10" s="435"/>
      <c r="G10" s="399"/>
      <c r="H10" s="430"/>
      <c r="I10" s="26"/>
      <c r="J10" s="26"/>
      <c r="K10" s="26"/>
      <c r="L10" s="410"/>
      <c r="M10" s="3"/>
    </row>
    <row r="11" spans="1:13" ht="21.75" customHeight="1">
      <c r="A11" s="414"/>
      <c r="B11" s="436">
        <v>1420</v>
      </c>
      <c r="C11" s="42">
        <v>30</v>
      </c>
      <c r="D11" s="214" t="s">
        <v>46</v>
      </c>
      <c r="E11" s="44" t="s">
        <v>13</v>
      </c>
      <c r="F11" s="52" t="s">
        <v>7</v>
      </c>
      <c r="G11" s="113">
        <f>8.434-4.248-1.06</f>
        <v>3.125999999999999</v>
      </c>
      <c r="H11" s="53">
        <v>59000</v>
      </c>
      <c r="I11" s="54"/>
      <c r="J11" s="54"/>
      <c r="K11" s="54"/>
      <c r="L11" s="44" t="s">
        <v>4</v>
      </c>
      <c r="M11" s="3"/>
    </row>
    <row r="12" spans="1:13" ht="21.75" customHeight="1">
      <c r="A12" s="414"/>
      <c r="B12" s="437"/>
      <c r="C12" s="39">
        <v>25.8</v>
      </c>
      <c r="D12" s="149" t="s">
        <v>126</v>
      </c>
      <c r="E12" s="37" t="s">
        <v>13</v>
      </c>
      <c r="F12" s="101" t="s">
        <v>7</v>
      </c>
      <c r="G12" s="112">
        <v>30.85</v>
      </c>
      <c r="H12" s="74">
        <v>52000</v>
      </c>
      <c r="I12" s="57"/>
      <c r="J12" s="57"/>
      <c r="K12" s="57"/>
      <c r="L12" s="37" t="s">
        <v>4</v>
      </c>
      <c r="M12" s="3"/>
    </row>
    <row r="13" spans="1:13" ht="17.25" customHeight="1">
      <c r="A13" s="414"/>
      <c r="B13" s="437"/>
      <c r="C13" s="39">
        <v>25</v>
      </c>
      <c r="D13" s="149" t="s">
        <v>21</v>
      </c>
      <c r="E13" s="37" t="s">
        <v>13</v>
      </c>
      <c r="F13" s="101" t="s">
        <v>7</v>
      </c>
      <c r="G13" s="112">
        <v>10.381</v>
      </c>
      <c r="H13" s="74">
        <v>59000</v>
      </c>
      <c r="I13" s="57"/>
      <c r="J13" s="57"/>
      <c r="K13" s="57"/>
      <c r="L13" s="37" t="s">
        <v>4</v>
      </c>
      <c r="M13" s="3"/>
    </row>
    <row r="14" spans="1:13" ht="17.25" customHeight="1">
      <c r="A14" s="414"/>
      <c r="B14" s="437"/>
      <c r="C14" s="138">
        <v>23.2</v>
      </c>
      <c r="D14" s="158" t="s">
        <v>19</v>
      </c>
      <c r="E14" s="140" t="s">
        <v>13</v>
      </c>
      <c r="F14" s="141" t="s">
        <v>7</v>
      </c>
      <c r="G14" s="139">
        <v>9.363</v>
      </c>
      <c r="H14" s="116">
        <v>42000</v>
      </c>
      <c r="I14" s="142"/>
      <c r="J14" s="142"/>
      <c r="K14" s="142"/>
      <c r="L14" s="140" t="s">
        <v>4</v>
      </c>
      <c r="M14" s="3"/>
    </row>
    <row r="15" spans="1:13" ht="17.25" customHeight="1">
      <c r="A15" s="414"/>
      <c r="B15" s="437"/>
      <c r="C15" s="38">
        <v>16.5</v>
      </c>
      <c r="D15" s="237" t="s">
        <v>47</v>
      </c>
      <c r="E15" s="41" t="s">
        <v>42</v>
      </c>
      <c r="F15" s="235" t="s">
        <v>7</v>
      </c>
      <c r="G15" s="236">
        <v>2.787</v>
      </c>
      <c r="H15" s="75">
        <v>27000</v>
      </c>
      <c r="I15" s="161"/>
      <c r="J15" s="161"/>
      <c r="K15" s="161"/>
      <c r="L15" s="41" t="s">
        <v>4</v>
      </c>
      <c r="M15" s="3"/>
    </row>
    <row r="16" spans="1:13" ht="17.25" customHeight="1" thickBot="1">
      <c r="A16" s="414"/>
      <c r="B16" s="437"/>
      <c r="C16" s="160">
        <v>15.7</v>
      </c>
      <c r="D16" s="216" t="s">
        <v>144</v>
      </c>
      <c r="E16" s="345" t="s">
        <v>60</v>
      </c>
      <c r="F16" s="300" t="s">
        <v>7</v>
      </c>
      <c r="G16" s="301">
        <v>6.491</v>
      </c>
      <c r="H16" s="121">
        <v>68000</v>
      </c>
      <c r="I16" s="302"/>
      <c r="J16" s="302"/>
      <c r="K16" s="302"/>
      <c r="L16" s="171" t="s">
        <v>4</v>
      </c>
      <c r="M16" s="3"/>
    </row>
    <row r="17" spans="1:13" ht="21" customHeight="1">
      <c r="A17" s="414"/>
      <c r="B17" s="418">
        <v>1220</v>
      </c>
      <c r="C17" s="303">
        <v>30</v>
      </c>
      <c r="D17" s="304" t="s">
        <v>53</v>
      </c>
      <c r="E17" s="53" t="s">
        <v>18</v>
      </c>
      <c r="F17" s="52" t="s">
        <v>7</v>
      </c>
      <c r="G17" s="305">
        <f>31.7-10.564-2.667</f>
        <v>18.469</v>
      </c>
      <c r="H17" s="252">
        <v>64000</v>
      </c>
      <c r="I17" s="54"/>
      <c r="J17" s="54"/>
      <c r="K17" s="54"/>
      <c r="L17" s="44" t="s">
        <v>4</v>
      </c>
      <c r="M17" s="3"/>
    </row>
    <row r="18" spans="1:13" ht="21" customHeight="1" thickBot="1">
      <c r="A18" s="414"/>
      <c r="B18" s="419"/>
      <c r="C18" s="306">
        <v>16</v>
      </c>
      <c r="D18" s="307" t="s">
        <v>64</v>
      </c>
      <c r="E18" s="94" t="s">
        <v>60</v>
      </c>
      <c r="F18" s="308" t="s">
        <v>7</v>
      </c>
      <c r="G18" s="309">
        <v>4.664</v>
      </c>
      <c r="H18" s="310">
        <v>42000</v>
      </c>
      <c r="I18" s="311"/>
      <c r="J18" s="311"/>
      <c r="K18" s="311"/>
      <c r="L18" s="312" t="s">
        <v>4</v>
      </c>
      <c r="M18" s="3"/>
    </row>
    <row r="19" spans="1:13" ht="21" customHeight="1" thickBot="1">
      <c r="A19" s="414"/>
      <c r="B19" s="294">
        <v>1067</v>
      </c>
      <c r="C19" s="295">
        <v>26</v>
      </c>
      <c r="D19" s="260" t="s">
        <v>54</v>
      </c>
      <c r="E19" s="256" t="s">
        <v>25</v>
      </c>
      <c r="F19" s="267" t="s">
        <v>7</v>
      </c>
      <c r="G19" s="296">
        <v>4.409</v>
      </c>
      <c r="H19" s="297">
        <v>63000</v>
      </c>
      <c r="I19" s="298"/>
      <c r="J19" s="298"/>
      <c r="K19" s="298"/>
      <c r="L19" s="299" t="s">
        <v>4</v>
      </c>
      <c r="M19" s="3"/>
    </row>
    <row r="20" spans="1:13" ht="21" customHeight="1">
      <c r="A20" s="414"/>
      <c r="B20" s="404">
        <v>1020</v>
      </c>
      <c r="C20" s="290">
        <v>22.7</v>
      </c>
      <c r="D20" s="289" t="s">
        <v>128</v>
      </c>
      <c r="E20" s="56" t="s">
        <v>15</v>
      </c>
      <c r="F20" s="249" t="s">
        <v>7</v>
      </c>
      <c r="G20" s="291">
        <v>32.98</v>
      </c>
      <c r="H20" s="292">
        <v>59000</v>
      </c>
      <c r="I20" s="54"/>
      <c r="J20" s="54"/>
      <c r="K20" s="54"/>
      <c r="L20" s="180" t="s">
        <v>4</v>
      </c>
      <c r="M20" s="3"/>
    </row>
    <row r="21" spans="1:13" ht="21" customHeight="1">
      <c r="A21" s="414"/>
      <c r="B21" s="406"/>
      <c r="C21" s="338">
        <v>16</v>
      </c>
      <c r="D21" s="289" t="s">
        <v>129</v>
      </c>
      <c r="E21" s="56" t="s">
        <v>35</v>
      </c>
      <c r="F21" s="284" t="s">
        <v>7</v>
      </c>
      <c r="G21" s="55">
        <v>36.3</v>
      </c>
      <c r="H21" s="339">
        <v>59000</v>
      </c>
      <c r="I21" s="57"/>
      <c r="J21" s="57"/>
      <c r="K21" s="57"/>
      <c r="L21" s="59" t="s">
        <v>4</v>
      </c>
      <c r="M21" s="3"/>
    </row>
    <row r="22" spans="1:13" ht="24" customHeight="1">
      <c r="A22" s="414"/>
      <c r="B22" s="406"/>
      <c r="C22" s="281">
        <v>12</v>
      </c>
      <c r="D22" s="278" t="s">
        <v>45</v>
      </c>
      <c r="E22" s="88" t="s">
        <v>22</v>
      </c>
      <c r="F22" s="120" t="s">
        <v>7</v>
      </c>
      <c r="G22" s="60">
        <v>3.531</v>
      </c>
      <c r="H22" s="279">
        <v>67000</v>
      </c>
      <c r="I22" s="280"/>
      <c r="J22" s="61"/>
      <c r="K22" s="62"/>
      <c r="L22" s="59" t="s">
        <v>4</v>
      </c>
      <c r="M22" s="3"/>
    </row>
    <row r="23" spans="1:13" ht="24" customHeight="1">
      <c r="A23" s="414"/>
      <c r="B23" s="406"/>
      <c r="C23" s="45">
        <v>10</v>
      </c>
      <c r="D23" s="278" t="s">
        <v>65</v>
      </c>
      <c r="E23" s="88" t="s">
        <v>35</v>
      </c>
      <c r="F23" s="120" t="s">
        <v>7</v>
      </c>
      <c r="G23" s="60">
        <v>2.941</v>
      </c>
      <c r="H23" s="279">
        <v>67000</v>
      </c>
      <c r="I23" s="280"/>
      <c r="J23" s="61"/>
      <c r="K23" s="62"/>
      <c r="L23" s="59" t="s">
        <v>4</v>
      </c>
      <c r="M23" s="3"/>
    </row>
    <row r="24" spans="1:13" ht="24" customHeight="1" thickBot="1">
      <c r="A24" s="414"/>
      <c r="B24" s="405"/>
      <c r="C24" s="269">
        <v>10</v>
      </c>
      <c r="D24" s="270" t="s">
        <v>102</v>
      </c>
      <c r="E24" s="271">
        <v>20</v>
      </c>
      <c r="F24" s="272" t="s">
        <v>7</v>
      </c>
      <c r="G24" s="255">
        <v>3.054</v>
      </c>
      <c r="H24" s="273">
        <v>60000</v>
      </c>
      <c r="I24" s="274"/>
      <c r="J24" s="275"/>
      <c r="K24" s="276"/>
      <c r="L24" s="277" t="s">
        <v>4</v>
      </c>
      <c r="M24" s="3"/>
    </row>
    <row r="25" spans="1:13" ht="21" customHeight="1">
      <c r="A25" s="414"/>
      <c r="B25" s="403">
        <v>820</v>
      </c>
      <c r="C25" s="45">
        <v>18</v>
      </c>
      <c r="D25" s="157" t="s">
        <v>122</v>
      </c>
      <c r="E25" s="56" t="s">
        <v>79</v>
      </c>
      <c r="F25" s="174" t="s">
        <v>7</v>
      </c>
      <c r="G25" s="175">
        <v>8.432</v>
      </c>
      <c r="H25" s="176">
        <v>72000</v>
      </c>
      <c r="I25" s="177"/>
      <c r="J25" s="178"/>
      <c r="K25" s="179"/>
      <c r="L25" s="180" t="s">
        <v>4</v>
      </c>
      <c r="M25" s="3"/>
    </row>
    <row r="26" spans="1:13" ht="32.25" customHeight="1">
      <c r="A26" s="414"/>
      <c r="B26" s="401"/>
      <c r="C26" s="111">
        <v>16</v>
      </c>
      <c r="D26" s="47" t="s">
        <v>75</v>
      </c>
      <c r="E26" s="56" t="s">
        <v>27</v>
      </c>
      <c r="F26" s="107" t="s">
        <v>7</v>
      </c>
      <c r="G26" s="55">
        <f>9.128-1.708-1.935+16.628-1.605-1.664</f>
        <v>18.843999999999998</v>
      </c>
      <c r="H26" s="172">
        <v>65000</v>
      </c>
      <c r="I26" s="103"/>
      <c r="J26" s="104"/>
      <c r="K26" s="105"/>
      <c r="L26" s="50" t="s">
        <v>4</v>
      </c>
      <c r="M26" s="3"/>
    </row>
    <row r="27" spans="1:13" ht="24.75" customHeight="1">
      <c r="A27" s="414"/>
      <c r="B27" s="401"/>
      <c r="C27" s="126">
        <v>16</v>
      </c>
      <c r="D27" s="47" t="s">
        <v>66</v>
      </c>
      <c r="E27" s="88" t="s">
        <v>60</v>
      </c>
      <c r="F27" s="286" t="s">
        <v>7</v>
      </c>
      <c r="G27" s="89">
        <v>3.732</v>
      </c>
      <c r="H27" s="234">
        <v>62000</v>
      </c>
      <c r="I27" s="71"/>
      <c r="J27" s="72"/>
      <c r="K27" s="73"/>
      <c r="L27" s="50" t="s">
        <v>4</v>
      </c>
      <c r="M27" s="3"/>
    </row>
    <row r="28" spans="1:13" ht="21" customHeight="1">
      <c r="A28" s="414"/>
      <c r="B28" s="401"/>
      <c r="C28" s="126">
        <v>14</v>
      </c>
      <c r="D28" s="47" t="s">
        <v>31</v>
      </c>
      <c r="E28" s="163" t="s">
        <v>27</v>
      </c>
      <c r="F28" s="192" t="s">
        <v>7</v>
      </c>
      <c r="G28" s="162">
        <v>6.734</v>
      </c>
      <c r="H28" s="193">
        <v>66000</v>
      </c>
      <c r="I28" s="194"/>
      <c r="J28" s="195"/>
      <c r="K28" s="196"/>
      <c r="L28" s="93" t="s">
        <v>4</v>
      </c>
      <c r="M28" s="3"/>
    </row>
    <row r="29" spans="1:13" ht="20.25" customHeight="1">
      <c r="A29" s="414"/>
      <c r="B29" s="401"/>
      <c r="C29" s="126">
        <v>14</v>
      </c>
      <c r="D29" s="43" t="s">
        <v>48</v>
      </c>
      <c r="E29" s="121" t="s">
        <v>15</v>
      </c>
      <c r="F29" s="127" t="s">
        <v>7</v>
      </c>
      <c r="G29" s="122">
        <f>19.779-3.249-3.378-3.303-3.336</f>
        <v>6.513</v>
      </c>
      <c r="H29" s="128">
        <v>65000</v>
      </c>
      <c r="I29" s="129"/>
      <c r="J29" s="130"/>
      <c r="K29" s="131"/>
      <c r="L29" s="63" t="s">
        <v>4</v>
      </c>
      <c r="M29" s="3"/>
    </row>
    <row r="30" spans="1:13" ht="24.75" customHeight="1">
      <c r="A30" s="414"/>
      <c r="B30" s="401"/>
      <c r="C30" s="38">
        <v>13</v>
      </c>
      <c r="D30" s="46" t="s">
        <v>28</v>
      </c>
      <c r="E30" s="150" t="s">
        <v>16</v>
      </c>
      <c r="F30" s="41" t="s">
        <v>7</v>
      </c>
      <c r="G30" s="89">
        <f>12.028-2.746</f>
        <v>9.282</v>
      </c>
      <c r="H30" s="88">
        <v>61000</v>
      </c>
      <c r="I30" s="71"/>
      <c r="J30" s="72"/>
      <c r="K30" s="73"/>
      <c r="L30" s="58" t="s">
        <v>4</v>
      </c>
      <c r="M30" s="3"/>
    </row>
    <row r="31" spans="1:13" ht="24.75" customHeight="1" thickBot="1">
      <c r="A31" s="414"/>
      <c r="B31" s="401"/>
      <c r="C31" s="38">
        <v>12</v>
      </c>
      <c r="D31" s="46" t="s">
        <v>76</v>
      </c>
      <c r="E31" s="150" t="s">
        <v>13</v>
      </c>
      <c r="F31" s="41" t="s">
        <v>7</v>
      </c>
      <c r="G31" s="89">
        <v>2.862</v>
      </c>
      <c r="H31" s="88">
        <v>72000</v>
      </c>
      <c r="I31" s="71"/>
      <c r="J31" s="72"/>
      <c r="K31" s="73"/>
      <c r="L31" s="58" t="s">
        <v>4</v>
      </c>
      <c r="M31" s="3"/>
    </row>
    <row r="32" spans="1:13" s="15" customFormat="1" ht="20.25" customHeight="1">
      <c r="A32" s="414"/>
      <c r="B32" s="402">
        <v>720</v>
      </c>
      <c r="C32" s="114">
        <v>30</v>
      </c>
      <c r="D32" s="145" t="s">
        <v>95</v>
      </c>
      <c r="E32" s="64" t="s">
        <v>9</v>
      </c>
      <c r="F32" s="44" t="s">
        <v>7</v>
      </c>
      <c r="G32" s="65">
        <f>18.247-0.784</f>
        <v>17.463</v>
      </c>
      <c r="H32" s="102">
        <v>65000</v>
      </c>
      <c r="I32" s="146"/>
      <c r="J32" s="147"/>
      <c r="K32" s="148"/>
      <c r="L32" s="49" t="s">
        <v>4</v>
      </c>
      <c r="M32" s="3"/>
    </row>
    <row r="33" spans="1:13" s="15" customFormat="1" ht="20.25" customHeight="1">
      <c r="A33" s="414"/>
      <c r="B33" s="403"/>
      <c r="C33" s="110">
        <v>19.3</v>
      </c>
      <c r="D33" s="228" t="s">
        <v>148</v>
      </c>
      <c r="E33" s="66" t="s">
        <v>79</v>
      </c>
      <c r="F33" s="37" t="s">
        <v>7</v>
      </c>
      <c r="G33" s="67">
        <v>4.055</v>
      </c>
      <c r="H33" s="285">
        <v>85000</v>
      </c>
      <c r="I33" s="103"/>
      <c r="J33" s="104"/>
      <c r="K33" s="105"/>
      <c r="L33" s="58" t="s">
        <v>142</v>
      </c>
      <c r="M33" s="3"/>
    </row>
    <row r="34" spans="1:13" s="15" customFormat="1" ht="20.25" customHeight="1">
      <c r="A34" s="414"/>
      <c r="B34" s="403"/>
      <c r="C34" s="110">
        <v>16</v>
      </c>
      <c r="D34" s="228" t="s">
        <v>96</v>
      </c>
      <c r="E34" s="66" t="s">
        <v>79</v>
      </c>
      <c r="F34" s="37" t="s">
        <v>7</v>
      </c>
      <c r="G34" s="67">
        <v>3.243</v>
      </c>
      <c r="H34" s="285">
        <v>59000</v>
      </c>
      <c r="I34" s="103"/>
      <c r="J34" s="104"/>
      <c r="K34" s="105"/>
      <c r="L34" s="58" t="s">
        <v>4</v>
      </c>
      <c r="M34" s="3"/>
    </row>
    <row r="35" spans="1:13" s="15" customFormat="1" ht="21" customHeight="1">
      <c r="A35" s="414"/>
      <c r="B35" s="401"/>
      <c r="C35" s="40">
        <v>15</v>
      </c>
      <c r="D35" s="119" t="s">
        <v>80</v>
      </c>
      <c r="E35" s="68" t="s">
        <v>26</v>
      </c>
      <c r="F35" s="41" t="s">
        <v>7</v>
      </c>
      <c r="G35" s="69">
        <v>3.185</v>
      </c>
      <c r="H35" s="137">
        <v>59000</v>
      </c>
      <c r="I35" s="103"/>
      <c r="J35" s="104"/>
      <c r="K35" s="105"/>
      <c r="L35" s="58" t="s">
        <v>4</v>
      </c>
      <c r="M35" s="3"/>
    </row>
    <row r="36" spans="1:13" s="15" customFormat="1" ht="21" customHeight="1">
      <c r="A36" s="414"/>
      <c r="B36" s="401"/>
      <c r="C36" s="282">
        <v>12</v>
      </c>
      <c r="D36" s="293" t="s">
        <v>117</v>
      </c>
      <c r="E36" s="287" t="s">
        <v>56</v>
      </c>
      <c r="F36" s="171" t="s">
        <v>7</v>
      </c>
      <c r="G36" s="165">
        <f>5.161-2.58</f>
        <v>2.5809999999999995</v>
      </c>
      <c r="H36" s="248">
        <v>62000</v>
      </c>
      <c r="I36" s="194"/>
      <c r="J36" s="195"/>
      <c r="K36" s="196"/>
      <c r="L36" s="58" t="s">
        <v>4</v>
      </c>
      <c r="M36" s="3"/>
    </row>
    <row r="37" spans="1:13" s="15" customFormat="1" ht="21" customHeight="1">
      <c r="A37" s="414"/>
      <c r="B37" s="401"/>
      <c r="C37" s="282">
        <v>11</v>
      </c>
      <c r="D37" s="237" t="s">
        <v>61</v>
      </c>
      <c r="E37" s="121" t="s">
        <v>60</v>
      </c>
      <c r="F37" s="171" t="s">
        <v>7</v>
      </c>
      <c r="G37" s="165">
        <v>44</v>
      </c>
      <c r="H37" s="248">
        <v>62000</v>
      </c>
      <c r="I37" s="194"/>
      <c r="J37" s="195"/>
      <c r="K37" s="196"/>
      <c r="L37" s="58" t="s">
        <v>4</v>
      </c>
      <c r="M37" s="3"/>
    </row>
    <row r="38" spans="1:13" s="15" customFormat="1" ht="18.75" customHeight="1" thickBot="1">
      <c r="A38" s="414"/>
      <c r="B38" s="401"/>
      <c r="C38" s="160">
        <v>9</v>
      </c>
      <c r="D38" s="313" t="s">
        <v>112</v>
      </c>
      <c r="E38" s="121" t="s">
        <v>12</v>
      </c>
      <c r="F38" s="171" t="s">
        <v>7</v>
      </c>
      <c r="G38" s="187">
        <v>3.064</v>
      </c>
      <c r="H38" s="188">
        <v>35000</v>
      </c>
      <c r="I38" s="189"/>
      <c r="J38" s="190"/>
      <c r="K38" s="191"/>
      <c r="L38" s="63" t="s">
        <v>4</v>
      </c>
      <c r="M38" s="3"/>
    </row>
    <row r="39" spans="1:13" s="15" customFormat="1" ht="30.75" customHeight="1">
      <c r="A39" s="414"/>
      <c r="B39" s="404">
        <v>630</v>
      </c>
      <c r="C39" s="42">
        <v>15</v>
      </c>
      <c r="D39" s="145" t="s">
        <v>146</v>
      </c>
      <c r="E39" s="53" t="s">
        <v>56</v>
      </c>
      <c r="F39" s="261" t="s">
        <v>7</v>
      </c>
      <c r="G39" s="262">
        <v>1.137</v>
      </c>
      <c r="H39" s="263">
        <v>78000</v>
      </c>
      <c r="I39" s="264"/>
      <c r="J39" s="265"/>
      <c r="K39" s="266"/>
      <c r="L39" s="49" t="s">
        <v>4</v>
      </c>
      <c r="M39" s="3"/>
    </row>
    <row r="40" spans="1:13" s="15" customFormat="1" ht="30.75" customHeight="1" thickBot="1">
      <c r="A40" s="414"/>
      <c r="B40" s="405"/>
      <c r="C40" s="184">
        <v>12</v>
      </c>
      <c r="D40" s="346" t="s">
        <v>145</v>
      </c>
      <c r="E40" s="94" t="s">
        <v>13</v>
      </c>
      <c r="F40" s="347" t="s">
        <v>7</v>
      </c>
      <c r="G40" s="348">
        <f>15.169-6.485-2.178-4.346</f>
        <v>2.160000000000001</v>
      </c>
      <c r="H40" s="349">
        <v>72000</v>
      </c>
      <c r="I40" s="350"/>
      <c r="J40" s="351"/>
      <c r="K40" s="352"/>
      <c r="L40" s="70" t="s">
        <v>4</v>
      </c>
      <c r="M40" s="3"/>
    </row>
    <row r="41" spans="1:13" s="15" customFormat="1" ht="43.5" customHeight="1">
      <c r="A41" s="414"/>
      <c r="B41" s="407">
        <v>530</v>
      </c>
      <c r="C41" s="370">
        <v>16</v>
      </c>
      <c r="D41" s="373" t="s">
        <v>147</v>
      </c>
      <c r="E41" s="220" t="s">
        <v>60</v>
      </c>
      <c r="F41" s="192" t="s">
        <v>7</v>
      </c>
      <c r="G41" s="359">
        <v>36.902</v>
      </c>
      <c r="H41" s="360">
        <v>69000</v>
      </c>
      <c r="I41" s="361"/>
      <c r="J41" s="362"/>
      <c r="K41" s="363"/>
      <c r="L41" s="93" t="s">
        <v>4</v>
      </c>
      <c r="M41" s="3"/>
    </row>
    <row r="42" spans="1:13" s="15" customFormat="1" ht="24" customHeight="1">
      <c r="A42" s="414"/>
      <c r="B42" s="400"/>
      <c r="C42" s="371">
        <v>15</v>
      </c>
      <c r="D42" s="164" t="s">
        <v>149</v>
      </c>
      <c r="E42" s="75" t="s">
        <v>56</v>
      </c>
      <c r="F42" s="286" t="s">
        <v>7</v>
      </c>
      <c r="G42" s="364">
        <v>2.302</v>
      </c>
      <c r="H42" s="365">
        <v>72000</v>
      </c>
      <c r="I42" s="366"/>
      <c r="J42" s="367"/>
      <c r="K42" s="368"/>
      <c r="L42" s="369" t="s">
        <v>4</v>
      </c>
      <c r="M42" s="3"/>
    </row>
    <row r="43" spans="1:13" s="15" customFormat="1" ht="24" customHeight="1">
      <c r="A43" s="414"/>
      <c r="B43" s="400"/>
      <c r="C43" s="372">
        <v>14</v>
      </c>
      <c r="D43" s="241" t="s">
        <v>154</v>
      </c>
      <c r="E43" s="74" t="s">
        <v>79</v>
      </c>
      <c r="F43" s="107" t="s">
        <v>7</v>
      </c>
      <c r="G43" s="229">
        <v>7.273</v>
      </c>
      <c r="H43" s="230">
        <v>66000</v>
      </c>
      <c r="I43" s="231"/>
      <c r="J43" s="232"/>
      <c r="K43" s="233"/>
      <c r="L43" s="50" t="s">
        <v>4</v>
      </c>
      <c r="M43" s="3"/>
    </row>
    <row r="44" spans="1:13" s="15" customFormat="1" ht="18" customHeight="1">
      <c r="A44" s="414"/>
      <c r="B44" s="400"/>
      <c r="C44" s="372">
        <v>13</v>
      </c>
      <c r="D44" s="241" t="s">
        <v>150</v>
      </c>
      <c r="E44" s="74" t="s">
        <v>25</v>
      </c>
      <c r="F44" s="107" t="s">
        <v>7</v>
      </c>
      <c r="G44" s="229">
        <f>32.553-2.037-18.294</f>
        <v>12.221999999999998</v>
      </c>
      <c r="H44" s="230">
        <v>63000</v>
      </c>
      <c r="I44" s="231"/>
      <c r="J44" s="232"/>
      <c r="K44" s="233"/>
      <c r="L44" s="50" t="s">
        <v>142</v>
      </c>
      <c r="M44" s="3"/>
    </row>
    <row r="45" spans="1:13" s="15" customFormat="1" ht="47.25" customHeight="1">
      <c r="A45" s="414"/>
      <c r="B45" s="400"/>
      <c r="C45" s="372">
        <v>12</v>
      </c>
      <c r="D45" s="241" t="s">
        <v>152</v>
      </c>
      <c r="E45" s="74" t="s">
        <v>15</v>
      </c>
      <c r="F45" s="107" t="s">
        <v>7</v>
      </c>
      <c r="G45" s="229">
        <f>32.301-7.189</f>
        <v>25.112000000000002</v>
      </c>
      <c r="H45" s="230">
        <v>66000</v>
      </c>
      <c r="I45" s="231"/>
      <c r="J45" s="232"/>
      <c r="K45" s="233"/>
      <c r="L45" s="50" t="s">
        <v>4</v>
      </c>
      <c r="M45" s="3"/>
    </row>
    <row r="46" spans="1:13" s="15" customFormat="1" ht="18" customHeight="1">
      <c r="A46" s="414"/>
      <c r="B46" s="400"/>
      <c r="C46" s="372">
        <v>12</v>
      </c>
      <c r="D46" s="241" t="s">
        <v>151</v>
      </c>
      <c r="E46" s="74" t="s">
        <v>15</v>
      </c>
      <c r="F46" s="107" t="s">
        <v>7</v>
      </c>
      <c r="G46" s="229">
        <v>6.258</v>
      </c>
      <c r="H46" s="230">
        <v>66000</v>
      </c>
      <c r="I46" s="231"/>
      <c r="J46" s="232"/>
      <c r="K46" s="233"/>
      <c r="L46" s="50" t="s">
        <v>4</v>
      </c>
      <c r="M46" s="3"/>
    </row>
    <row r="47" spans="1:13" s="15" customFormat="1" ht="18" customHeight="1" thickBot="1">
      <c r="A47" s="414"/>
      <c r="B47" s="408"/>
      <c r="C47" s="372">
        <v>10</v>
      </c>
      <c r="D47" s="374" t="s">
        <v>153</v>
      </c>
      <c r="E47" s="256" t="s">
        <v>15</v>
      </c>
      <c r="F47" s="107" t="s">
        <v>7</v>
      </c>
      <c r="G47" s="229">
        <v>0.389</v>
      </c>
      <c r="H47" s="230">
        <v>58000</v>
      </c>
      <c r="I47" s="231"/>
      <c r="J47" s="232"/>
      <c r="K47" s="233"/>
      <c r="L47" s="50" t="s">
        <v>4</v>
      </c>
      <c r="M47" s="3"/>
    </row>
    <row r="48" spans="1:14" s="15" customFormat="1" ht="22.5" customHeight="1">
      <c r="A48" s="414"/>
      <c r="B48" s="418">
        <v>426</v>
      </c>
      <c r="C48" s="114">
        <v>20</v>
      </c>
      <c r="D48" s="321" t="s">
        <v>155</v>
      </c>
      <c r="E48" s="64" t="s">
        <v>9</v>
      </c>
      <c r="F48" s="49" t="s">
        <v>7</v>
      </c>
      <c r="G48" s="65">
        <v>4.702</v>
      </c>
      <c r="H48" s="64">
        <v>72000</v>
      </c>
      <c r="I48" s="82"/>
      <c r="J48" s="83"/>
      <c r="K48" s="84"/>
      <c r="L48" s="49" t="s">
        <v>4</v>
      </c>
      <c r="M48" s="3"/>
      <c r="N48" s="14"/>
    </row>
    <row r="49" spans="1:14" s="15" customFormat="1" ht="22.5" customHeight="1">
      <c r="A49" s="414"/>
      <c r="B49" s="433"/>
      <c r="C49" s="110">
        <v>18</v>
      </c>
      <c r="D49" s="133" t="s">
        <v>59</v>
      </c>
      <c r="E49" s="66" t="s">
        <v>9</v>
      </c>
      <c r="F49" s="50" t="s">
        <v>7</v>
      </c>
      <c r="G49" s="67">
        <v>0.964</v>
      </c>
      <c r="H49" s="66">
        <v>66000</v>
      </c>
      <c r="I49" s="76"/>
      <c r="J49" s="77"/>
      <c r="K49" s="78"/>
      <c r="L49" s="50" t="s">
        <v>4</v>
      </c>
      <c r="M49" s="3"/>
      <c r="N49" s="14"/>
    </row>
    <row r="50" spans="1:14" s="15" customFormat="1" ht="22.5" customHeight="1">
      <c r="A50" s="414"/>
      <c r="B50" s="433"/>
      <c r="C50" s="110">
        <v>17</v>
      </c>
      <c r="D50" s="133" t="s">
        <v>44</v>
      </c>
      <c r="E50" s="66" t="s">
        <v>9</v>
      </c>
      <c r="F50" s="50" t="s">
        <v>7</v>
      </c>
      <c r="G50" s="67">
        <v>1.302</v>
      </c>
      <c r="H50" s="66">
        <v>66000</v>
      </c>
      <c r="I50" s="76"/>
      <c r="J50" s="77"/>
      <c r="K50" s="78"/>
      <c r="L50" s="50" t="s">
        <v>4</v>
      </c>
      <c r="M50" s="3"/>
      <c r="N50" s="14"/>
    </row>
    <row r="51" spans="1:14" s="15" customFormat="1" ht="22.5" customHeight="1">
      <c r="A51" s="414"/>
      <c r="B51" s="433"/>
      <c r="C51" s="110">
        <v>17</v>
      </c>
      <c r="D51" s="133" t="s">
        <v>81</v>
      </c>
      <c r="E51" s="66" t="s">
        <v>56</v>
      </c>
      <c r="F51" s="50" t="s">
        <v>7</v>
      </c>
      <c r="G51" s="67">
        <f>14.325-1.356-7.883</f>
        <v>5.085999999999999</v>
      </c>
      <c r="H51" s="66">
        <v>66000</v>
      </c>
      <c r="I51" s="76"/>
      <c r="J51" s="77"/>
      <c r="K51" s="78"/>
      <c r="L51" s="50" t="s">
        <v>4</v>
      </c>
      <c r="M51" s="3"/>
      <c r="N51" s="14"/>
    </row>
    <row r="52" spans="1:14" s="15" customFormat="1" ht="29.25" customHeight="1">
      <c r="A52" s="414"/>
      <c r="B52" s="433"/>
      <c r="C52" s="110">
        <v>16</v>
      </c>
      <c r="D52" s="241" t="s">
        <v>118</v>
      </c>
      <c r="E52" s="66" t="s">
        <v>56</v>
      </c>
      <c r="F52" s="50" t="s">
        <v>7</v>
      </c>
      <c r="G52" s="67">
        <f>11.423-1.435-5.827-1.045</f>
        <v>3.1159999999999997</v>
      </c>
      <c r="H52" s="66">
        <v>60000</v>
      </c>
      <c r="I52" s="76"/>
      <c r="J52" s="77"/>
      <c r="K52" s="78"/>
      <c r="L52" s="50" t="s">
        <v>4</v>
      </c>
      <c r="M52" s="3"/>
      <c r="N52" s="14"/>
    </row>
    <row r="53" spans="1:14" s="15" customFormat="1" ht="22.5" customHeight="1">
      <c r="A53" s="414"/>
      <c r="B53" s="433"/>
      <c r="C53" s="110">
        <v>16</v>
      </c>
      <c r="D53" s="133" t="s">
        <v>77</v>
      </c>
      <c r="E53" s="66" t="s">
        <v>56</v>
      </c>
      <c r="F53" s="50" t="s">
        <v>7</v>
      </c>
      <c r="G53" s="67">
        <v>2.2</v>
      </c>
      <c r="H53" s="66">
        <v>50000</v>
      </c>
      <c r="I53" s="76"/>
      <c r="J53" s="77"/>
      <c r="K53" s="78"/>
      <c r="L53" s="50" t="s">
        <v>4</v>
      </c>
      <c r="M53" s="3"/>
      <c r="N53" s="14"/>
    </row>
    <row r="54" spans="1:14" s="15" customFormat="1" ht="22.5" customHeight="1">
      <c r="A54" s="414"/>
      <c r="B54" s="433"/>
      <c r="C54" s="110">
        <v>14</v>
      </c>
      <c r="D54" s="133" t="s">
        <v>156</v>
      </c>
      <c r="E54" s="66" t="s">
        <v>62</v>
      </c>
      <c r="F54" s="50" t="s">
        <v>7</v>
      </c>
      <c r="G54" s="67">
        <f>6.285-3.276-1.693</f>
        <v>1.3160000000000003</v>
      </c>
      <c r="H54" s="66">
        <v>70000</v>
      </c>
      <c r="I54" s="76"/>
      <c r="J54" s="77"/>
      <c r="K54" s="78"/>
      <c r="L54" s="50" t="s">
        <v>175</v>
      </c>
      <c r="M54" s="3"/>
      <c r="N54" s="14"/>
    </row>
    <row r="55" spans="1:14" s="15" customFormat="1" ht="22.5" customHeight="1">
      <c r="A55" s="414"/>
      <c r="B55" s="433"/>
      <c r="C55" s="110">
        <v>10</v>
      </c>
      <c r="D55" s="133" t="s">
        <v>119</v>
      </c>
      <c r="E55" s="66" t="s">
        <v>12</v>
      </c>
      <c r="F55" s="50" t="s">
        <v>7</v>
      </c>
      <c r="G55" s="67">
        <f>3.481-1.196</f>
        <v>2.285</v>
      </c>
      <c r="H55" s="66">
        <v>75000</v>
      </c>
      <c r="I55" s="76"/>
      <c r="J55" s="77"/>
      <c r="K55" s="78"/>
      <c r="L55" s="50" t="s">
        <v>4</v>
      </c>
      <c r="M55" s="3"/>
      <c r="N55" s="14"/>
    </row>
    <row r="56" spans="1:14" s="15" customFormat="1" ht="22.5" customHeight="1">
      <c r="A56" s="414"/>
      <c r="B56" s="433"/>
      <c r="C56" s="40">
        <v>9</v>
      </c>
      <c r="D56" s="164" t="s">
        <v>83</v>
      </c>
      <c r="E56" s="68" t="s">
        <v>9</v>
      </c>
      <c r="F56" s="58" t="s">
        <v>7</v>
      </c>
      <c r="G56" s="69">
        <v>0.993</v>
      </c>
      <c r="H56" s="68">
        <v>66000</v>
      </c>
      <c r="I56" s="79"/>
      <c r="J56" s="80"/>
      <c r="K56" s="81"/>
      <c r="L56" s="58" t="s">
        <v>4</v>
      </c>
      <c r="M56" s="3"/>
      <c r="N56" s="14"/>
    </row>
    <row r="57" spans="1:14" s="15" customFormat="1" ht="22.5" customHeight="1">
      <c r="A57" s="414"/>
      <c r="B57" s="433"/>
      <c r="C57" s="40">
        <v>9</v>
      </c>
      <c r="D57" s="164" t="s">
        <v>67</v>
      </c>
      <c r="E57" s="68">
        <v>20</v>
      </c>
      <c r="F57" s="58" t="s">
        <v>7</v>
      </c>
      <c r="G57" s="69">
        <v>0.665</v>
      </c>
      <c r="H57" s="68">
        <v>66000</v>
      </c>
      <c r="I57" s="79"/>
      <c r="J57" s="80"/>
      <c r="K57" s="81"/>
      <c r="L57" s="58" t="s">
        <v>4</v>
      </c>
      <c r="M57" s="3"/>
      <c r="N57" s="14"/>
    </row>
    <row r="58" spans="1:14" s="15" customFormat="1" ht="22.5" customHeight="1" thickBot="1">
      <c r="A58" s="414"/>
      <c r="B58" s="433"/>
      <c r="C58" s="40">
        <v>6</v>
      </c>
      <c r="D58" s="164" t="s">
        <v>157</v>
      </c>
      <c r="E58" s="375">
        <v>20</v>
      </c>
      <c r="F58" s="58" t="s">
        <v>7</v>
      </c>
      <c r="G58" s="69">
        <v>3.533</v>
      </c>
      <c r="H58" s="68">
        <v>53000</v>
      </c>
      <c r="I58" s="79"/>
      <c r="J58" s="80"/>
      <c r="K58" s="81"/>
      <c r="L58" s="58" t="s">
        <v>4</v>
      </c>
      <c r="M58" s="3"/>
      <c r="N58" s="14"/>
    </row>
    <row r="59" spans="1:13" s="15" customFormat="1" ht="18.75" customHeight="1" hidden="1">
      <c r="A59" s="414"/>
      <c r="B59" s="215">
        <v>325</v>
      </c>
      <c r="C59" s="218"/>
      <c r="D59" s="219"/>
      <c r="E59" s="220"/>
      <c r="F59" s="221"/>
      <c r="G59" s="222"/>
      <c r="H59" s="220"/>
      <c r="I59" s="223"/>
      <c r="J59" s="224"/>
      <c r="K59" s="225"/>
      <c r="L59" s="221"/>
      <c r="M59" s="3"/>
    </row>
    <row r="60" spans="1:13" s="15" customFormat="1" ht="31.5" customHeight="1">
      <c r="A60" s="414"/>
      <c r="B60" s="404">
        <v>377</v>
      </c>
      <c r="C60" s="238">
        <v>22</v>
      </c>
      <c r="D60" s="214" t="s">
        <v>82</v>
      </c>
      <c r="E60" s="239" t="s">
        <v>56</v>
      </c>
      <c r="F60" s="49" t="s">
        <v>7</v>
      </c>
      <c r="G60" s="240">
        <v>23.721</v>
      </c>
      <c r="H60" s="53">
        <v>82000</v>
      </c>
      <c r="I60" s="239"/>
      <c r="J60" s="239"/>
      <c r="K60" s="239"/>
      <c r="L60" s="244" t="s">
        <v>4</v>
      </c>
      <c r="M60" s="3"/>
    </row>
    <row r="61" spans="1:13" s="15" customFormat="1" ht="31.5" customHeight="1">
      <c r="A61" s="414"/>
      <c r="B61" s="406"/>
      <c r="C61" s="242">
        <v>14</v>
      </c>
      <c r="D61" s="157" t="s">
        <v>103</v>
      </c>
      <c r="E61" s="172" t="s">
        <v>56</v>
      </c>
      <c r="F61" s="50" t="s">
        <v>7</v>
      </c>
      <c r="G61" s="243">
        <f>1.258+1.362</f>
        <v>2.62</v>
      </c>
      <c r="H61" s="74">
        <v>72000</v>
      </c>
      <c r="I61" s="172"/>
      <c r="J61" s="172"/>
      <c r="K61" s="172"/>
      <c r="L61" s="244" t="s">
        <v>4</v>
      </c>
      <c r="M61" s="3"/>
    </row>
    <row r="62" spans="1:13" s="15" customFormat="1" ht="18.75" customHeight="1" thickBot="1">
      <c r="A62" s="414"/>
      <c r="B62" s="406"/>
      <c r="C62" s="242">
        <v>10</v>
      </c>
      <c r="D62" s="157" t="s">
        <v>159</v>
      </c>
      <c r="E62" s="172" t="s">
        <v>56</v>
      </c>
      <c r="F62" s="50" t="s">
        <v>7</v>
      </c>
      <c r="G62" s="243">
        <v>8.485</v>
      </c>
      <c r="H62" s="74">
        <v>69000</v>
      </c>
      <c r="I62" s="172"/>
      <c r="J62" s="172"/>
      <c r="K62" s="172"/>
      <c r="L62" s="244" t="s">
        <v>4</v>
      </c>
      <c r="M62" s="3"/>
    </row>
    <row r="63" spans="1:13" s="227" customFormat="1" ht="18.75" customHeight="1">
      <c r="A63" s="414"/>
      <c r="B63" s="422">
        <v>325</v>
      </c>
      <c r="C63" s="238">
        <v>28</v>
      </c>
      <c r="D63" s="48" t="s">
        <v>123</v>
      </c>
      <c r="E63" s="239" t="s">
        <v>49</v>
      </c>
      <c r="F63" s="49" t="s">
        <v>7</v>
      </c>
      <c r="G63" s="240">
        <v>9.604</v>
      </c>
      <c r="H63" s="53">
        <v>88000</v>
      </c>
      <c r="I63" s="239"/>
      <c r="J63" s="239"/>
      <c r="K63" s="239"/>
      <c r="L63" s="319" t="s">
        <v>4</v>
      </c>
      <c r="M63" s="226"/>
    </row>
    <row r="64" spans="1:13" s="227" customFormat="1" ht="18.75" customHeight="1">
      <c r="A64" s="414"/>
      <c r="B64" s="423"/>
      <c r="C64" s="242">
        <v>20</v>
      </c>
      <c r="D64" s="157" t="s">
        <v>84</v>
      </c>
      <c r="E64" s="172" t="s">
        <v>49</v>
      </c>
      <c r="F64" s="50" t="s">
        <v>7</v>
      </c>
      <c r="G64" s="243">
        <v>10.129</v>
      </c>
      <c r="H64" s="74">
        <v>78000</v>
      </c>
      <c r="I64" s="172"/>
      <c r="J64" s="172"/>
      <c r="K64" s="172"/>
      <c r="L64" s="244" t="s">
        <v>4</v>
      </c>
      <c r="M64" s="226"/>
    </row>
    <row r="65" spans="1:13" s="15" customFormat="1" ht="25.5" customHeight="1">
      <c r="A65" s="414"/>
      <c r="B65" s="423"/>
      <c r="C65" s="39">
        <v>10</v>
      </c>
      <c r="D65" s="47" t="s">
        <v>130</v>
      </c>
      <c r="E65" s="74" t="s">
        <v>9</v>
      </c>
      <c r="F65" s="50" t="s">
        <v>7</v>
      </c>
      <c r="G65" s="55">
        <f>20.413+20.633+22.386+23.405-8.198-11.755-8.65-7.523-15.976-9.56-3.755-3.824-13.883</f>
        <v>3.7130000000000116</v>
      </c>
      <c r="H65" s="74">
        <v>66000</v>
      </c>
      <c r="I65" s="85"/>
      <c r="J65" s="86"/>
      <c r="K65" s="87"/>
      <c r="L65" s="50" t="s">
        <v>4</v>
      </c>
      <c r="M65" s="3"/>
    </row>
    <row r="66" spans="1:13" s="15" customFormat="1" ht="18.75" customHeight="1">
      <c r="A66" s="414"/>
      <c r="B66" s="423"/>
      <c r="C66" s="108">
        <v>10</v>
      </c>
      <c r="D66" s="157" t="s">
        <v>55</v>
      </c>
      <c r="E66" s="74" t="s">
        <v>9</v>
      </c>
      <c r="F66" s="50" t="s">
        <v>7</v>
      </c>
      <c r="G66" s="55">
        <f>9.758+40.862-20-20.145+20.752-10.617+20.224+20.433+20.27+19.959-21.137-21.186-21.373-1.863-5.045-0.924+0.848-19.947-2.445</f>
        <v>8.42400000000001</v>
      </c>
      <c r="H66" s="74">
        <v>64000</v>
      </c>
      <c r="I66" s="85"/>
      <c r="J66" s="86"/>
      <c r="K66" s="87"/>
      <c r="L66" s="50" t="s">
        <v>4</v>
      </c>
      <c r="M66" s="3"/>
    </row>
    <row r="67" spans="1:13" s="15" customFormat="1" ht="18.75" customHeight="1">
      <c r="A67" s="414"/>
      <c r="B67" s="423"/>
      <c r="C67" s="108">
        <v>10</v>
      </c>
      <c r="D67" s="157" t="s">
        <v>131</v>
      </c>
      <c r="E67" s="74" t="s">
        <v>9</v>
      </c>
      <c r="F67" s="50" t="s">
        <v>7</v>
      </c>
      <c r="G67" s="55">
        <f>122.792-12.857-1.912-3.696-9.577</f>
        <v>94.75</v>
      </c>
      <c r="H67" s="74">
        <v>66000</v>
      </c>
      <c r="I67" s="85"/>
      <c r="J67" s="86"/>
      <c r="K67" s="87"/>
      <c r="L67" s="50" t="s">
        <v>4</v>
      </c>
      <c r="M67" s="3"/>
    </row>
    <row r="68" spans="1:13" s="15" customFormat="1" ht="18.75" customHeight="1">
      <c r="A68" s="414"/>
      <c r="B68" s="423"/>
      <c r="C68" s="108">
        <v>8</v>
      </c>
      <c r="D68" s="157" t="s">
        <v>158</v>
      </c>
      <c r="E68" s="74" t="s">
        <v>9</v>
      </c>
      <c r="F68" s="50" t="s">
        <v>7</v>
      </c>
      <c r="G68" s="55">
        <v>18.831</v>
      </c>
      <c r="H68" s="74">
        <v>68000</v>
      </c>
      <c r="I68" s="85"/>
      <c r="J68" s="86"/>
      <c r="K68" s="87"/>
      <c r="L68" s="50" t="s">
        <v>175</v>
      </c>
      <c r="M68" s="3"/>
    </row>
    <row r="69" spans="1:13" s="15" customFormat="1" ht="18.75" customHeight="1">
      <c r="A69" s="414"/>
      <c r="B69" s="423"/>
      <c r="C69" s="39">
        <v>8</v>
      </c>
      <c r="D69" s="157" t="s">
        <v>89</v>
      </c>
      <c r="E69" s="74" t="s">
        <v>63</v>
      </c>
      <c r="F69" s="50" t="s">
        <v>7</v>
      </c>
      <c r="G69" s="55">
        <v>0.587</v>
      </c>
      <c r="H69" s="74">
        <v>66000</v>
      </c>
      <c r="I69" s="85"/>
      <c r="J69" s="86"/>
      <c r="K69" s="87"/>
      <c r="L69" s="50" t="s">
        <v>4</v>
      </c>
      <c r="M69" s="3"/>
    </row>
    <row r="70" spans="1:13" s="203" customFormat="1" ht="38.25" customHeight="1">
      <c r="A70" s="414"/>
      <c r="B70" s="423"/>
      <c r="C70" s="108">
        <v>8</v>
      </c>
      <c r="D70" s="46" t="s">
        <v>50</v>
      </c>
      <c r="E70" s="197" t="s">
        <v>12</v>
      </c>
      <c r="F70" s="50" t="s">
        <v>7</v>
      </c>
      <c r="G70" s="198">
        <f>6.518+0.707</f>
        <v>7.225</v>
      </c>
      <c r="H70" s="74">
        <v>72000</v>
      </c>
      <c r="I70" s="199"/>
      <c r="J70" s="200"/>
      <c r="K70" s="201"/>
      <c r="L70" s="50" t="s">
        <v>4</v>
      </c>
      <c r="M70" s="202"/>
    </row>
    <row r="71" spans="1:13" s="203" customFormat="1" ht="33.75" customHeight="1">
      <c r="A71" s="414"/>
      <c r="B71" s="423"/>
      <c r="C71" s="108">
        <v>8</v>
      </c>
      <c r="D71" s="43" t="s">
        <v>51</v>
      </c>
      <c r="E71" s="197" t="s">
        <v>12</v>
      </c>
      <c r="F71" s="50" t="s">
        <v>7</v>
      </c>
      <c r="G71" s="198">
        <v>2.018</v>
      </c>
      <c r="H71" s="74">
        <v>69000</v>
      </c>
      <c r="I71" s="199"/>
      <c r="J71" s="200"/>
      <c r="K71" s="201"/>
      <c r="L71" s="50" t="s">
        <v>4</v>
      </c>
      <c r="M71" s="202"/>
    </row>
    <row r="72" spans="1:13" s="203" customFormat="1" ht="33.75" customHeight="1" thickBot="1">
      <c r="A72" s="414"/>
      <c r="B72" s="424"/>
      <c r="C72" s="184">
        <v>8</v>
      </c>
      <c r="D72" s="182" t="s">
        <v>161</v>
      </c>
      <c r="E72" s="94" t="s">
        <v>12</v>
      </c>
      <c r="F72" s="70" t="s">
        <v>7</v>
      </c>
      <c r="G72" s="117">
        <f>23.061-7.269-6.833-2.004+2.084-0.7-1.39-0.709-1.352</f>
        <v>4.888000000000001</v>
      </c>
      <c r="H72" s="94">
        <v>67000</v>
      </c>
      <c r="I72" s="118"/>
      <c r="J72" s="134"/>
      <c r="K72" s="135"/>
      <c r="L72" s="70" t="s">
        <v>4</v>
      </c>
      <c r="M72" s="202"/>
    </row>
    <row r="73" spans="1:13" s="15" customFormat="1" ht="31.5" customHeight="1">
      <c r="A73" s="414"/>
      <c r="B73" s="423">
        <v>273</v>
      </c>
      <c r="C73" s="315">
        <v>22</v>
      </c>
      <c r="D73" s="314" t="s">
        <v>97</v>
      </c>
      <c r="E73" s="116">
        <v>20</v>
      </c>
      <c r="F73" s="93" t="s">
        <v>7</v>
      </c>
      <c r="G73" s="162">
        <f>15.265-2.917</f>
        <v>12.348</v>
      </c>
      <c r="H73" s="116">
        <v>72000</v>
      </c>
      <c r="I73" s="316"/>
      <c r="J73" s="317"/>
      <c r="K73" s="318"/>
      <c r="L73" s="93" t="s">
        <v>4</v>
      </c>
      <c r="M73" s="3"/>
    </row>
    <row r="74" spans="1:13" s="15" customFormat="1" ht="18.75" customHeight="1">
      <c r="A74" s="414"/>
      <c r="B74" s="423"/>
      <c r="C74" s="126">
        <v>20</v>
      </c>
      <c r="D74" s="166" t="s">
        <v>168</v>
      </c>
      <c r="E74" s="121" t="s">
        <v>9</v>
      </c>
      <c r="F74" s="63" t="s">
        <v>7</v>
      </c>
      <c r="G74" s="122">
        <f>2.924+14.505-2.924-1.451-1.443-1.456-1.453-1.461-0.527-1.458</f>
        <v>5.256000000000003</v>
      </c>
      <c r="H74" s="121">
        <v>62000</v>
      </c>
      <c r="I74" s="123"/>
      <c r="J74" s="124"/>
      <c r="K74" s="125"/>
      <c r="L74" s="63" t="s">
        <v>4</v>
      </c>
      <c r="M74" s="3"/>
    </row>
    <row r="75" spans="1:13" s="15" customFormat="1" ht="18.75" customHeight="1">
      <c r="A75" s="414"/>
      <c r="B75" s="423"/>
      <c r="C75" s="126">
        <v>20</v>
      </c>
      <c r="D75" s="166" t="s">
        <v>32</v>
      </c>
      <c r="E75" s="121" t="s">
        <v>12</v>
      </c>
      <c r="F75" s="63" t="s">
        <v>7</v>
      </c>
      <c r="G75" s="122">
        <v>0.523</v>
      </c>
      <c r="H75" s="121">
        <v>62000</v>
      </c>
      <c r="I75" s="123"/>
      <c r="J75" s="124"/>
      <c r="K75" s="125"/>
      <c r="L75" s="63" t="s">
        <v>4</v>
      </c>
      <c r="M75" s="3"/>
    </row>
    <row r="76" spans="1:13" s="15" customFormat="1" ht="18.75" customHeight="1">
      <c r="A76" s="414"/>
      <c r="B76" s="423"/>
      <c r="C76" s="111">
        <v>18</v>
      </c>
      <c r="D76" s="164" t="s">
        <v>120</v>
      </c>
      <c r="E76" s="75" t="s">
        <v>12</v>
      </c>
      <c r="F76" s="58" t="s">
        <v>7</v>
      </c>
      <c r="G76" s="89">
        <f>6.436-1.294</f>
        <v>5.1419999999999995</v>
      </c>
      <c r="H76" s="75">
        <v>62000</v>
      </c>
      <c r="I76" s="90"/>
      <c r="J76" s="91"/>
      <c r="K76" s="92"/>
      <c r="L76" s="58" t="s">
        <v>4</v>
      </c>
      <c r="M76" s="3"/>
    </row>
    <row r="77" spans="1:13" s="15" customFormat="1" ht="18.75" customHeight="1">
      <c r="A77" s="414"/>
      <c r="B77" s="423"/>
      <c r="C77" s="111">
        <v>18</v>
      </c>
      <c r="D77" s="164" t="s">
        <v>30</v>
      </c>
      <c r="E77" s="75" t="s">
        <v>12</v>
      </c>
      <c r="F77" s="58" t="s">
        <v>7</v>
      </c>
      <c r="G77" s="89">
        <f>2.65-0.12</f>
        <v>2.53</v>
      </c>
      <c r="H77" s="75">
        <v>58000</v>
      </c>
      <c r="I77" s="90"/>
      <c r="J77" s="91"/>
      <c r="K77" s="92"/>
      <c r="L77" s="58" t="s">
        <v>4</v>
      </c>
      <c r="M77" s="3"/>
    </row>
    <row r="78" spans="1:13" s="15" customFormat="1" ht="18.75" customHeight="1">
      <c r="A78" s="414"/>
      <c r="B78" s="423"/>
      <c r="C78" s="111">
        <v>18</v>
      </c>
      <c r="D78" s="164" t="s">
        <v>115</v>
      </c>
      <c r="E78" s="342" t="s">
        <v>34</v>
      </c>
      <c r="F78" s="58" t="s">
        <v>7</v>
      </c>
      <c r="G78" s="89">
        <v>4.511</v>
      </c>
      <c r="H78" s="75">
        <v>58000</v>
      </c>
      <c r="I78" s="90"/>
      <c r="J78" s="91"/>
      <c r="K78" s="92"/>
      <c r="L78" s="58" t="s">
        <v>4</v>
      </c>
      <c r="M78" s="3"/>
    </row>
    <row r="79" spans="1:13" s="15" customFormat="1" ht="30" customHeight="1">
      <c r="A79" s="414"/>
      <c r="B79" s="423"/>
      <c r="C79" s="38">
        <v>16</v>
      </c>
      <c r="D79" s="115" t="s">
        <v>134</v>
      </c>
      <c r="E79" s="75" t="s">
        <v>12</v>
      </c>
      <c r="F79" s="58" t="s">
        <v>7</v>
      </c>
      <c r="G79" s="89">
        <f>10.38+18.515-4.467-9.385-9.169-2.346-1.189+13.837-2.372-3.491</f>
        <v>10.313000000000002</v>
      </c>
      <c r="H79" s="75">
        <v>60000</v>
      </c>
      <c r="I79" s="90"/>
      <c r="J79" s="91"/>
      <c r="K79" s="92"/>
      <c r="L79" s="59" t="s">
        <v>4</v>
      </c>
      <c r="M79" s="3"/>
    </row>
    <row r="80" spans="1:13" s="15" customFormat="1" ht="18.75" customHeight="1">
      <c r="A80" s="414"/>
      <c r="B80" s="423"/>
      <c r="C80" s="38">
        <v>16</v>
      </c>
      <c r="D80" s="173" t="s">
        <v>36</v>
      </c>
      <c r="E80" s="88" t="s">
        <v>12</v>
      </c>
      <c r="F80" s="58" t="s">
        <v>7</v>
      </c>
      <c r="G80" s="89">
        <f>4.467-2.223</f>
        <v>2.2439999999999998</v>
      </c>
      <c r="H80" s="75">
        <v>60000</v>
      </c>
      <c r="I80" s="90"/>
      <c r="J80" s="91"/>
      <c r="K80" s="92"/>
      <c r="L80" s="59" t="s">
        <v>23</v>
      </c>
      <c r="M80" s="3"/>
    </row>
    <row r="81" spans="1:13" s="15" customFormat="1" ht="21.75" customHeight="1">
      <c r="A81" s="414"/>
      <c r="B81" s="423"/>
      <c r="C81" s="38">
        <v>16</v>
      </c>
      <c r="D81" s="115" t="s">
        <v>57</v>
      </c>
      <c r="E81" s="121" t="s">
        <v>20</v>
      </c>
      <c r="F81" s="58" t="s">
        <v>7</v>
      </c>
      <c r="G81" s="89">
        <v>4.772</v>
      </c>
      <c r="H81" s="75">
        <v>58000</v>
      </c>
      <c r="I81" s="90"/>
      <c r="J81" s="91"/>
      <c r="K81" s="92"/>
      <c r="L81" s="58" t="s">
        <v>4</v>
      </c>
      <c r="M81" s="3"/>
    </row>
    <row r="82" spans="1:13" s="15" customFormat="1" ht="21.75" customHeight="1">
      <c r="A82" s="414"/>
      <c r="B82" s="423"/>
      <c r="C82" s="160">
        <v>14</v>
      </c>
      <c r="D82" s="115" t="s">
        <v>98</v>
      </c>
      <c r="E82" s="143" t="s">
        <v>9</v>
      </c>
      <c r="F82" s="63" t="s">
        <v>7</v>
      </c>
      <c r="G82" s="122">
        <f>23.802-1.923-1.006-0.996</f>
        <v>19.877</v>
      </c>
      <c r="H82" s="121">
        <v>66000</v>
      </c>
      <c r="I82" s="123"/>
      <c r="J82" s="124"/>
      <c r="K82" s="125"/>
      <c r="L82" s="144" t="s">
        <v>4</v>
      </c>
      <c r="M82" s="3"/>
    </row>
    <row r="83" spans="1:13" s="15" customFormat="1" ht="21.75" customHeight="1">
      <c r="A83" s="414"/>
      <c r="B83" s="423"/>
      <c r="C83" s="160">
        <v>14</v>
      </c>
      <c r="D83" s="115" t="s">
        <v>160</v>
      </c>
      <c r="E83" s="143" t="s">
        <v>9</v>
      </c>
      <c r="F83" s="63" t="s">
        <v>7</v>
      </c>
      <c r="G83" s="122">
        <f>8.989+3.98-2.995-8.003</f>
        <v>1.971</v>
      </c>
      <c r="H83" s="121">
        <v>66000</v>
      </c>
      <c r="I83" s="123"/>
      <c r="J83" s="124"/>
      <c r="K83" s="125"/>
      <c r="L83" s="144" t="s">
        <v>4</v>
      </c>
      <c r="M83" s="3"/>
    </row>
    <row r="84" spans="1:13" s="15" customFormat="1" ht="21.75" customHeight="1">
      <c r="A84" s="414"/>
      <c r="B84" s="423"/>
      <c r="C84" s="160">
        <v>10</v>
      </c>
      <c r="D84" s="168" t="s">
        <v>124</v>
      </c>
      <c r="E84" s="143">
        <v>20</v>
      </c>
      <c r="F84" s="63" t="s">
        <v>7</v>
      </c>
      <c r="G84" s="122">
        <v>19.534</v>
      </c>
      <c r="H84" s="121">
        <v>54000</v>
      </c>
      <c r="I84" s="123"/>
      <c r="J84" s="124"/>
      <c r="K84" s="125"/>
      <c r="L84" s="144" t="s">
        <v>4</v>
      </c>
      <c r="M84" s="3"/>
    </row>
    <row r="85" spans="1:13" s="15" customFormat="1" ht="20.25" customHeight="1">
      <c r="A85" s="414"/>
      <c r="B85" s="423"/>
      <c r="C85" s="126">
        <v>10</v>
      </c>
      <c r="D85" s="167" t="s">
        <v>52</v>
      </c>
      <c r="E85" s="143" t="s">
        <v>12</v>
      </c>
      <c r="F85" s="63" t="s">
        <v>7</v>
      </c>
      <c r="G85" s="132">
        <f>14.788-2.335</f>
        <v>12.453</v>
      </c>
      <c r="H85" s="121">
        <v>52000</v>
      </c>
      <c r="I85" s="123"/>
      <c r="J85" s="124"/>
      <c r="K85" s="125"/>
      <c r="L85" s="144" t="s">
        <v>4</v>
      </c>
      <c r="M85" s="3"/>
    </row>
    <row r="86" spans="1:13" s="15" customFormat="1" ht="20.25" customHeight="1">
      <c r="A86" s="414"/>
      <c r="B86" s="423"/>
      <c r="C86" s="126">
        <v>8</v>
      </c>
      <c r="D86" s="167" t="s">
        <v>78</v>
      </c>
      <c r="E86" s="143" t="s">
        <v>12</v>
      </c>
      <c r="F86" s="63" t="s">
        <v>7</v>
      </c>
      <c r="G86" s="132">
        <f>11.992-0.545</f>
        <v>11.447000000000001</v>
      </c>
      <c r="H86" s="121">
        <v>75000</v>
      </c>
      <c r="I86" s="123"/>
      <c r="J86" s="124"/>
      <c r="K86" s="125"/>
      <c r="L86" s="144" t="s">
        <v>4</v>
      </c>
      <c r="M86" s="3"/>
    </row>
    <row r="87" spans="1:13" s="15" customFormat="1" ht="20.25" customHeight="1">
      <c r="A87" s="414"/>
      <c r="B87" s="423"/>
      <c r="C87" s="126">
        <v>8</v>
      </c>
      <c r="D87" s="167" t="s">
        <v>90</v>
      </c>
      <c r="E87" s="121" t="s">
        <v>49</v>
      </c>
      <c r="F87" s="63" t="s">
        <v>7</v>
      </c>
      <c r="G87" s="122">
        <f>20.157+12.141-2.372</f>
        <v>29.926000000000002</v>
      </c>
      <c r="H87" s="121">
        <v>68000</v>
      </c>
      <c r="I87" s="123"/>
      <c r="J87" s="124"/>
      <c r="K87" s="125"/>
      <c r="L87" s="144" t="s">
        <v>4</v>
      </c>
      <c r="M87" s="3"/>
    </row>
    <row r="88" spans="1:13" s="15" customFormat="1" ht="20.25" customHeight="1">
      <c r="A88" s="414"/>
      <c r="B88" s="423"/>
      <c r="C88" s="126">
        <v>8</v>
      </c>
      <c r="D88" s="167" t="s">
        <v>133</v>
      </c>
      <c r="E88" s="121">
        <v>20</v>
      </c>
      <c r="F88" s="63" t="s">
        <v>7</v>
      </c>
      <c r="G88" s="122">
        <v>5.758</v>
      </c>
      <c r="H88" s="121">
        <v>55000</v>
      </c>
      <c r="I88" s="123"/>
      <c r="J88" s="124"/>
      <c r="K88" s="125"/>
      <c r="L88" s="144" t="s">
        <v>4</v>
      </c>
      <c r="M88" s="3"/>
    </row>
    <row r="89" spans="1:13" s="15" customFormat="1" ht="20.25" customHeight="1">
      <c r="A89" s="414"/>
      <c r="B89" s="423"/>
      <c r="C89" s="126">
        <v>8</v>
      </c>
      <c r="D89" s="167" t="s">
        <v>104</v>
      </c>
      <c r="E89" s="121">
        <v>20</v>
      </c>
      <c r="F89" s="63" t="s">
        <v>7</v>
      </c>
      <c r="G89" s="122">
        <v>0.292</v>
      </c>
      <c r="H89" s="121">
        <v>39000</v>
      </c>
      <c r="I89" s="123"/>
      <c r="J89" s="124"/>
      <c r="K89" s="125"/>
      <c r="L89" s="144" t="s">
        <v>4</v>
      </c>
      <c r="M89" s="3"/>
    </row>
    <row r="90" spans="1:13" s="15" customFormat="1" ht="20.25" customHeight="1" thickBot="1">
      <c r="A90" s="414"/>
      <c r="B90" s="423"/>
      <c r="C90" s="126">
        <v>8</v>
      </c>
      <c r="D90" s="167" t="s">
        <v>132</v>
      </c>
      <c r="E90" s="143">
        <v>20</v>
      </c>
      <c r="F90" s="63" t="s">
        <v>7</v>
      </c>
      <c r="G90" s="132">
        <v>0.597</v>
      </c>
      <c r="H90" s="121">
        <v>62000</v>
      </c>
      <c r="I90" s="123"/>
      <c r="J90" s="124"/>
      <c r="K90" s="125"/>
      <c r="L90" s="144" t="s">
        <v>4</v>
      </c>
      <c r="M90" s="3"/>
    </row>
    <row r="91" spans="1:13" s="15" customFormat="1" ht="20.25" customHeight="1" thickBot="1">
      <c r="A91" s="414"/>
      <c r="B91" s="407">
        <v>245</v>
      </c>
      <c r="C91" s="170">
        <v>10</v>
      </c>
      <c r="D91" s="48" t="s">
        <v>24</v>
      </c>
      <c r="E91" s="252">
        <v>20</v>
      </c>
      <c r="F91" s="49" t="s">
        <v>7</v>
      </c>
      <c r="G91" s="169">
        <v>61</v>
      </c>
      <c r="H91" s="53">
        <v>56000</v>
      </c>
      <c r="I91" s="95"/>
      <c r="J91" s="96"/>
      <c r="K91" s="97"/>
      <c r="L91" s="98" t="s">
        <v>17</v>
      </c>
      <c r="M91" s="3"/>
    </row>
    <row r="92" spans="1:13" s="4" customFormat="1" ht="21.75" customHeight="1" thickBot="1">
      <c r="A92" s="414"/>
      <c r="B92" s="408"/>
      <c r="C92" s="253">
        <v>8</v>
      </c>
      <c r="D92" s="254" t="s">
        <v>24</v>
      </c>
      <c r="E92" s="217">
        <v>20</v>
      </c>
      <c r="F92" s="151" t="s">
        <v>7</v>
      </c>
      <c r="G92" s="255">
        <v>41</v>
      </c>
      <c r="H92" s="256">
        <v>56000</v>
      </c>
      <c r="I92" s="257"/>
      <c r="J92" s="258"/>
      <c r="K92" s="259"/>
      <c r="L92" s="151" t="s">
        <v>17</v>
      </c>
      <c r="M92" s="3"/>
    </row>
    <row r="93" spans="1:13" s="4" customFormat="1" ht="21.75" customHeight="1">
      <c r="A93" s="414"/>
      <c r="B93" s="407">
        <v>219</v>
      </c>
      <c r="C93" s="170">
        <v>16</v>
      </c>
      <c r="D93" s="48" t="s">
        <v>58</v>
      </c>
      <c r="E93" s="64" t="s">
        <v>12</v>
      </c>
      <c r="F93" s="49" t="s">
        <v>7</v>
      </c>
      <c r="G93" s="169">
        <f>18.698+2.838</f>
        <v>21.536</v>
      </c>
      <c r="H93" s="53">
        <v>69000</v>
      </c>
      <c r="I93" s="95"/>
      <c r="J93" s="96"/>
      <c r="K93" s="97"/>
      <c r="L93" s="49" t="s">
        <v>4</v>
      </c>
      <c r="M93" s="3"/>
    </row>
    <row r="94" spans="1:13" s="4" customFormat="1" ht="39.75" customHeight="1">
      <c r="A94" s="414"/>
      <c r="B94" s="401"/>
      <c r="C94" s="108">
        <v>16</v>
      </c>
      <c r="D94" s="47" t="s">
        <v>68</v>
      </c>
      <c r="E94" s="66" t="s">
        <v>63</v>
      </c>
      <c r="F94" s="50" t="s">
        <v>7</v>
      </c>
      <c r="G94" s="175">
        <v>5.499</v>
      </c>
      <c r="H94" s="74">
        <v>60000</v>
      </c>
      <c r="I94" s="85"/>
      <c r="J94" s="86"/>
      <c r="K94" s="87"/>
      <c r="L94" s="50" t="s">
        <v>4</v>
      </c>
      <c r="M94" s="3"/>
    </row>
    <row r="95" spans="1:13" s="4" customFormat="1" ht="32.25" customHeight="1">
      <c r="A95" s="414"/>
      <c r="B95" s="401"/>
      <c r="C95" s="108">
        <v>16</v>
      </c>
      <c r="D95" s="47" t="s">
        <v>69</v>
      </c>
      <c r="E95" s="66">
        <v>20</v>
      </c>
      <c r="F95" s="50" t="s">
        <v>7</v>
      </c>
      <c r="G95" s="175">
        <v>4.565</v>
      </c>
      <c r="H95" s="74">
        <v>60000</v>
      </c>
      <c r="I95" s="85"/>
      <c r="J95" s="86"/>
      <c r="K95" s="87"/>
      <c r="L95" s="50" t="s">
        <v>4</v>
      </c>
      <c r="M95" s="3"/>
    </row>
    <row r="96" spans="1:13" s="4" customFormat="1" ht="34.5" customHeight="1">
      <c r="A96" s="414"/>
      <c r="B96" s="401"/>
      <c r="C96" s="108">
        <v>16</v>
      </c>
      <c r="D96" s="47" t="s">
        <v>105</v>
      </c>
      <c r="E96" s="66" t="s">
        <v>12</v>
      </c>
      <c r="F96" s="50" t="s">
        <v>7</v>
      </c>
      <c r="G96" s="175">
        <v>0.924</v>
      </c>
      <c r="H96" s="74">
        <v>60000</v>
      </c>
      <c r="I96" s="85"/>
      <c r="J96" s="86"/>
      <c r="K96" s="87"/>
      <c r="L96" s="50" t="s">
        <v>4</v>
      </c>
      <c r="M96" s="3"/>
    </row>
    <row r="97" spans="1:13" s="4" customFormat="1" ht="27" customHeight="1">
      <c r="A97" s="414"/>
      <c r="B97" s="401"/>
      <c r="C97" s="108">
        <v>16</v>
      </c>
      <c r="D97" s="47" t="s">
        <v>162</v>
      </c>
      <c r="E97" s="343">
        <v>20</v>
      </c>
      <c r="F97" s="50" t="s">
        <v>7</v>
      </c>
      <c r="G97" s="175">
        <v>4.156</v>
      </c>
      <c r="H97" s="74">
        <v>60000</v>
      </c>
      <c r="I97" s="85"/>
      <c r="J97" s="86"/>
      <c r="K97" s="87"/>
      <c r="L97" s="50" t="s">
        <v>4</v>
      </c>
      <c r="M97" s="3"/>
    </row>
    <row r="98" spans="1:13" s="4" customFormat="1" ht="24.75" customHeight="1">
      <c r="A98" s="414"/>
      <c r="B98" s="401"/>
      <c r="C98" s="108">
        <v>14</v>
      </c>
      <c r="D98" s="47" t="s">
        <v>163</v>
      </c>
      <c r="E98" s="343">
        <v>20</v>
      </c>
      <c r="F98" s="50" t="s">
        <v>7</v>
      </c>
      <c r="G98" s="175">
        <v>7.979</v>
      </c>
      <c r="H98" s="74">
        <v>62000</v>
      </c>
      <c r="I98" s="85"/>
      <c r="J98" s="86"/>
      <c r="K98" s="87"/>
      <c r="L98" s="50" t="s">
        <v>4</v>
      </c>
      <c r="M98" s="3"/>
    </row>
    <row r="99" spans="1:13" s="4" customFormat="1" ht="30" customHeight="1">
      <c r="A99" s="414"/>
      <c r="B99" s="401"/>
      <c r="C99" s="39">
        <v>14</v>
      </c>
      <c r="D99" s="47" t="s">
        <v>135</v>
      </c>
      <c r="E99" s="66">
        <v>20</v>
      </c>
      <c r="F99" s="50" t="s">
        <v>7</v>
      </c>
      <c r="G99" s="55">
        <f>7.051-0.684-0.672+11.652</f>
        <v>17.347</v>
      </c>
      <c r="H99" s="74">
        <v>62000</v>
      </c>
      <c r="I99" s="85"/>
      <c r="J99" s="86"/>
      <c r="K99" s="87"/>
      <c r="L99" s="50" t="s">
        <v>4</v>
      </c>
      <c r="M99" s="3"/>
    </row>
    <row r="100" spans="1:13" s="4" customFormat="1" ht="30" customHeight="1">
      <c r="A100" s="414"/>
      <c r="B100" s="401"/>
      <c r="C100" s="108">
        <v>14</v>
      </c>
      <c r="D100" s="47" t="s">
        <v>91</v>
      </c>
      <c r="E100" s="66" t="s">
        <v>20</v>
      </c>
      <c r="F100" s="50" t="s">
        <v>7</v>
      </c>
      <c r="G100" s="55">
        <v>1.253</v>
      </c>
      <c r="H100" s="74">
        <v>62000</v>
      </c>
      <c r="I100" s="85"/>
      <c r="J100" s="86"/>
      <c r="K100" s="87"/>
      <c r="L100" s="50" t="s">
        <v>4</v>
      </c>
      <c r="M100" s="3"/>
    </row>
    <row r="101" spans="1:13" s="4" customFormat="1" ht="21.75" customHeight="1">
      <c r="A101" s="414"/>
      <c r="B101" s="401"/>
      <c r="C101" s="108">
        <v>14</v>
      </c>
      <c r="D101" s="157" t="s">
        <v>87</v>
      </c>
      <c r="E101" s="66" t="s">
        <v>49</v>
      </c>
      <c r="F101" s="50" t="s">
        <v>7</v>
      </c>
      <c r="G101" s="175">
        <f>10.277-0.789-3.927</f>
        <v>5.561</v>
      </c>
      <c r="H101" s="74">
        <v>68000</v>
      </c>
      <c r="I101" s="85"/>
      <c r="J101" s="86"/>
      <c r="K101" s="87"/>
      <c r="L101" s="50" t="s">
        <v>4</v>
      </c>
      <c r="M101" s="3"/>
    </row>
    <row r="102" spans="1:13" s="4" customFormat="1" ht="21.75" customHeight="1">
      <c r="A102" s="414"/>
      <c r="B102" s="401"/>
      <c r="C102" s="126">
        <v>10</v>
      </c>
      <c r="D102" s="216" t="s">
        <v>85</v>
      </c>
      <c r="E102" s="181" t="s">
        <v>12</v>
      </c>
      <c r="F102" s="63" t="s">
        <v>7</v>
      </c>
      <c r="G102" s="132">
        <f>3.093-0.618</f>
        <v>2.475</v>
      </c>
      <c r="H102" s="121">
        <v>52000</v>
      </c>
      <c r="I102" s="123"/>
      <c r="J102" s="124"/>
      <c r="K102" s="125"/>
      <c r="L102" s="58" t="s">
        <v>4</v>
      </c>
      <c r="M102" s="3"/>
    </row>
    <row r="103" spans="1:13" s="4" customFormat="1" ht="21.75" customHeight="1">
      <c r="A103" s="414"/>
      <c r="B103" s="401"/>
      <c r="C103" s="126">
        <v>8</v>
      </c>
      <c r="D103" s="237" t="s">
        <v>100</v>
      </c>
      <c r="E103" s="181" t="s">
        <v>56</v>
      </c>
      <c r="F103" s="63" t="s">
        <v>7</v>
      </c>
      <c r="G103" s="132">
        <v>40</v>
      </c>
      <c r="H103" s="268">
        <v>75000</v>
      </c>
      <c r="I103" s="123"/>
      <c r="J103" s="124"/>
      <c r="K103" s="125"/>
      <c r="L103" s="58" t="s">
        <v>4</v>
      </c>
      <c r="M103" s="3"/>
    </row>
    <row r="104" spans="1:13" s="4" customFormat="1" ht="21.75" customHeight="1" thickBot="1">
      <c r="A104" s="414"/>
      <c r="B104" s="425"/>
      <c r="C104" s="184">
        <v>8</v>
      </c>
      <c r="D104" s="357" t="s">
        <v>106</v>
      </c>
      <c r="E104" s="356">
        <v>20</v>
      </c>
      <c r="F104" s="70" t="s">
        <v>7</v>
      </c>
      <c r="G104" s="117">
        <v>0.379</v>
      </c>
      <c r="H104" s="358">
        <v>39000</v>
      </c>
      <c r="I104" s="118"/>
      <c r="J104" s="134"/>
      <c r="K104" s="135"/>
      <c r="L104" s="70" t="s">
        <v>4</v>
      </c>
      <c r="M104" s="3"/>
    </row>
    <row r="105" spans="1:13" s="4" customFormat="1" ht="22.5" customHeight="1">
      <c r="A105" s="414"/>
      <c r="B105" s="400">
        <v>168</v>
      </c>
      <c r="C105" s="110">
        <v>14</v>
      </c>
      <c r="D105" s="149" t="s">
        <v>164</v>
      </c>
      <c r="E105" s="343">
        <v>20</v>
      </c>
      <c r="F105" s="50" t="s">
        <v>7</v>
      </c>
      <c r="G105" s="67">
        <v>1.801</v>
      </c>
      <c r="H105" s="106">
        <v>62000</v>
      </c>
      <c r="I105" s="76"/>
      <c r="J105" s="77"/>
      <c r="K105" s="78"/>
      <c r="L105" s="50" t="s">
        <v>4</v>
      </c>
      <c r="M105" s="3"/>
    </row>
    <row r="106" spans="1:13" s="4" customFormat="1" ht="22.5" customHeight="1">
      <c r="A106" s="414"/>
      <c r="B106" s="400"/>
      <c r="C106" s="110">
        <v>14</v>
      </c>
      <c r="D106" s="149" t="s">
        <v>165</v>
      </c>
      <c r="E106" s="343">
        <v>20</v>
      </c>
      <c r="F106" s="50" t="s">
        <v>7</v>
      </c>
      <c r="G106" s="67">
        <v>6.691</v>
      </c>
      <c r="H106" s="106">
        <v>62000</v>
      </c>
      <c r="I106" s="76"/>
      <c r="J106" s="77"/>
      <c r="K106" s="78"/>
      <c r="L106" s="50" t="s">
        <v>4</v>
      </c>
      <c r="M106" s="3"/>
    </row>
    <row r="107" spans="1:13" s="4" customFormat="1" ht="33" customHeight="1">
      <c r="A107" s="414"/>
      <c r="B107" s="400"/>
      <c r="C107" s="110">
        <v>12</v>
      </c>
      <c r="D107" s="149" t="s">
        <v>113</v>
      </c>
      <c r="E107" s="66" t="s">
        <v>12</v>
      </c>
      <c r="F107" s="50" t="s">
        <v>7</v>
      </c>
      <c r="G107" s="67">
        <v>2.33</v>
      </c>
      <c r="H107" s="106">
        <v>66000</v>
      </c>
      <c r="I107" s="76"/>
      <c r="J107" s="77"/>
      <c r="K107" s="78"/>
      <c r="L107" s="50" t="s">
        <v>4</v>
      </c>
      <c r="M107" s="3"/>
    </row>
    <row r="108" spans="1:13" s="4" customFormat="1" ht="41.25" customHeight="1">
      <c r="A108" s="414"/>
      <c r="B108" s="400"/>
      <c r="C108" s="110">
        <v>12</v>
      </c>
      <c r="D108" s="149" t="s">
        <v>138</v>
      </c>
      <c r="E108" s="343">
        <v>20</v>
      </c>
      <c r="F108" s="50" t="s">
        <v>7</v>
      </c>
      <c r="G108" s="67">
        <v>3.935</v>
      </c>
      <c r="H108" s="106">
        <v>62000</v>
      </c>
      <c r="I108" s="76"/>
      <c r="J108" s="77"/>
      <c r="K108" s="78"/>
      <c r="L108" s="50" t="s">
        <v>4</v>
      </c>
      <c r="M108" s="3"/>
    </row>
    <row r="109" spans="1:13" s="4" customFormat="1" ht="26.25" customHeight="1">
      <c r="A109" s="414"/>
      <c r="B109" s="400"/>
      <c r="C109" s="110">
        <v>10</v>
      </c>
      <c r="D109" s="344" t="s">
        <v>33</v>
      </c>
      <c r="E109" s="66" t="s">
        <v>12</v>
      </c>
      <c r="F109" s="50" t="s">
        <v>7</v>
      </c>
      <c r="G109" s="67">
        <v>0.197</v>
      </c>
      <c r="H109" s="106">
        <v>62000</v>
      </c>
      <c r="I109" s="76"/>
      <c r="J109" s="77"/>
      <c r="K109" s="78"/>
      <c r="L109" s="50" t="s">
        <v>4</v>
      </c>
      <c r="M109" s="3"/>
    </row>
    <row r="110" spans="1:13" s="4" customFormat="1" ht="26.25" customHeight="1">
      <c r="A110" s="414"/>
      <c r="B110" s="400"/>
      <c r="C110" s="159">
        <v>8</v>
      </c>
      <c r="D110" s="380" t="s">
        <v>173</v>
      </c>
      <c r="E110" s="68" t="s">
        <v>56</v>
      </c>
      <c r="F110" s="58" t="s">
        <v>7</v>
      </c>
      <c r="G110" s="382">
        <v>10.865</v>
      </c>
      <c r="H110" s="381">
        <v>66000</v>
      </c>
      <c r="I110" s="79"/>
      <c r="J110" s="80"/>
      <c r="K110" s="81"/>
      <c r="L110" s="50" t="s">
        <v>4</v>
      </c>
      <c r="M110" s="3"/>
    </row>
    <row r="111" spans="1:13" s="4" customFormat="1" ht="18" customHeight="1" thickBot="1">
      <c r="A111" s="414"/>
      <c r="B111" s="408"/>
      <c r="C111" s="152">
        <v>8</v>
      </c>
      <c r="D111" s="185" t="s">
        <v>29</v>
      </c>
      <c r="E111" s="186" t="s">
        <v>12</v>
      </c>
      <c r="F111" s="151" t="s">
        <v>7</v>
      </c>
      <c r="G111" s="153">
        <v>0.448</v>
      </c>
      <c r="H111" s="183">
        <v>56000</v>
      </c>
      <c r="I111" s="154"/>
      <c r="J111" s="155"/>
      <c r="K111" s="156"/>
      <c r="L111" s="151" t="s">
        <v>4</v>
      </c>
      <c r="M111" s="3"/>
    </row>
    <row r="112" spans="1:13" s="4" customFormat="1" ht="22.5" customHeight="1">
      <c r="A112" s="414"/>
      <c r="B112" s="400">
        <v>159</v>
      </c>
      <c r="C112" s="109">
        <v>15</v>
      </c>
      <c r="D112" s="157" t="s">
        <v>86</v>
      </c>
      <c r="E112" s="66" t="s">
        <v>9</v>
      </c>
      <c r="F112" s="50" t="s">
        <v>7</v>
      </c>
      <c r="G112" s="205">
        <f>1.916-0.48</f>
        <v>1.436</v>
      </c>
      <c r="H112" s="106">
        <v>66000</v>
      </c>
      <c r="I112" s="76"/>
      <c r="J112" s="77"/>
      <c r="K112" s="78"/>
      <c r="L112" s="50" t="s">
        <v>4</v>
      </c>
      <c r="M112" s="3"/>
    </row>
    <row r="113" spans="1:13" s="4" customFormat="1" ht="22.5" customHeight="1">
      <c r="A113" s="414"/>
      <c r="B113" s="400"/>
      <c r="C113" s="109">
        <v>14</v>
      </c>
      <c r="D113" s="157" t="s">
        <v>125</v>
      </c>
      <c r="E113" s="66">
        <v>20</v>
      </c>
      <c r="F113" s="50" t="s">
        <v>7</v>
      </c>
      <c r="G113" s="205">
        <f>0.997-0.497</f>
        <v>0.5</v>
      </c>
      <c r="H113" s="106">
        <v>62000</v>
      </c>
      <c r="I113" s="76"/>
      <c r="J113" s="77"/>
      <c r="K113" s="78"/>
      <c r="L113" s="50" t="s">
        <v>4</v>
      </c>
      <c r="M113" s="3"/>
    </row>
    <row r="114" spans="1:13" s="4" customFormat="1" ht="22.5" customHeight="1">
      <c r="A114" s="414"/>
      <c r="B114" s="400"/>
      <c r="C114" s="109">
        <v>12</v>
      </c>
      <c r="D114" s="157" t="s">
        <v>121</v>
      </c>
      <c r="E114" s="66">
        <v>20</v>
      </c>
      <c r="F114" s="50" t="s">
        <v>7</v>
      </c>
      <c r="G114" s="205">
        <v>0.314</v>
      </c>
      <c r="H114" s="106">
        <v>57000</v>
      </c>
      <c r="I114" s="76"/>
      <c r="J114" s="77"/>
      <c r="K114" s="78"/>
      <c r="L114" s="50" t="s">
        <v>4</v>
      </c>
      <c r="M114" s="3"/>
    </row>
    <row r="115" spans="1:13" s="4" customFormat="1" ht="22.5" customHeight="1">
      <c r="A115" s="414"/>
      <c r="B115" s="400"/>
      <c r="C115" s="109">
        <v>10</v>
      </c>
      <c r="D115" s="157" t="s">
        <v>136</v>
      </c>
      <c r="E115" s="66" t="s">
        <v>9</v>
      </c>
      <c r="F115" s="50" t="s">
        <v>7</v>
      </c>
      <c r="G115" s="205">
        <f>15.248+18.169-0.315+0.241-20.229-5.146-2.519-3.419+0.429-1.369-0.331+22.471+9.054-0.365-3</f>
        <v>28.919000000000008</v>
      </c>
      <c r="H115" s="106">
        <v>68000</v>
      </c>
      <c r="I115" s="76"/>
      <c r="J115" s="77"/>
      <c r="K115" s="78"/>
      <c r="L115" s="50" t="s">
        <v>4</v>
      </c>
      <c r="M115" s="3"/>
    </row>
    <row r="116" spans="1:13" s="4" customFormat="1" ht="22.5" customHeight="1">
      <c r="A116" s="414"/>
      <c r="B116" s="400"/>
      <c r="C116" s="159">
        <v>10</v>
      </c>
      <c r="D116" s="157" t="s">
        <v>92</v>
      </c>
      <c r="E116" s="68" t="s">
        <v>63</v>
      </c>
      <c r="F116" s="136" t="s">
        <v>7</v>
      </c>
      <c r="G116" s="320">
        <v>1.123</v>
      </c>
      <c r="H116" s="137">
        <v>64000</v>
      </c>
      <c r="I116" s="137"/>
      <c r="J116" s="137"/>
      <c r="K116" s="137"/>
      <c r="L116" s="50" t="s">
        <v>4</v>
      </c>
      <c r="M116" s="3"/>
    </row>
    <row r="117" spans="1:13" s="4" customFormat="1" ht="42.75" customHeight="1">
      <c r="A117" s="414"/>
      <c r="B117" s="400"/>
      <c r="C117" s="109">
        <v>10</v>
      </c>
      <c r="D117" s="47" t="s">
        <v>166</v>
      </c>
      <c r="E117" s="68">
        <v>20</v>
      </c>
      <c r="F117" s="136" t="s">
        <v>7</v>
      </c>
      <c r="G117" s="320">
        <f>4.003+0.685-1.752-0.325</f>
        <v>2.6110000000000007</v>
      </c>
      <c r="H117" s="137">
        <v>64000</v>
      </c>
      <c r="I117" s="137"/>
      <c r="J117" s="137"/>
      <c r="K117" s="137"/>
      <c r="L117" s="50" t="s">
        <v>4</v>
      </c>
      <c r="M117" s="3"/>
    </row>
    <row r="118" spans="1:13" s="4" customFormat="1" ht="25.5" customHeight="1">
      <c r="A118" s="414"/>
      <c r="B118" s="400"/>
      <c r="C118" s="109">
        <v>9</v>
      </c>
      <c r="D118" s="47" t="s">
        <v>107</v>
      </c>
      <c r="E118" s="68">
        <v>20</v>
      </c>
      <c r="F118" s="136" t="s">
        <v>7</v>
      </c>
      <c r="G118" s="320">
        <v>0.249</v>
      </c>
      <c r="H118" s="137">
        <v>64000</v>
      </c>
      <c r="I118" s="137"/>
      <c r="J118" s="137"/>
      <c r="K118" s="137"/>
      <c r="L118" s="50" t="s">
        <v>4</v>
      </c>
      <c r="M118" s="3"/>
    </row>
    <row r="119" spans="1:13" s="4" customFormat="1" ht="25.5" customHeight="1">
      <c r="A119" s="414"/>
      <c r="B119" s="400"/>
      <c r="C119" s="159">
        <v>8</v>
      </c>
      <c r="D119" s="353" t="s">
        <v>137</v>
      </c>
      <c r="E119" s="68">
        <v>20</v>
      </c>
      <c r="F119" s="136" t="s">
        <v>7</v>
      </c>
      <c r="G119" s="320">
        <f>5.306+0.7</f>
        <v>6.006</v>
      </c>
      <c r="H119" s="137">
        <v>66000</v>
      </c>
      <c r="I119" s="137"/>
      <c r="J119" s="137"/>
      <c r="K119" s="137"/>
      <c r="L119" s="50" t="s">
        <v>4</v>
      </c>
      <c r="M119" s="3"/>
    </row>
    <row r="120" spans="1:13" s="4" customFormat="1" ht="25.5" customHeight="1">
      <c r="A120" s="414"/>
      <c r="B120" s="400"/>
      <c r="C120" s="109">
        <v>8</v>
      </c>
      <c r="D120" s="354" t="s">
        <v>100</v>
      </c>
      <c r="E120" s="66" t="s">
        <v>56</v>
      </c>
      <c r="F120" s="284" t="s">
        <v>7</v>
      </c>
      <c r="G120" s="205">
        <v>37</v>
      </c>
      <c r="H120" s="285">
        <v>66000</v>
      </c>
      <c r="I120" s="285"/>
      <c r="J120" s="285"/>
      <c r="K120" s="285"/>
      <c r="L120" s="50" t="s">
        <v>17</v>
      </c>
      <c r="M120" s="3"/>
    </row>
    <row r="121" spans="1:13" s="4" customFormat="1" ht="20.25" customHeight="1">
      <c r="A121" s="414"/>
      <c r="B121" s="400"/>
      <c r="C121" s="245">
        <v>6</v>
      </c>
      <c r="D121" s="246" t="s">
        <v>167</v>
      </c>
      <c r="E121" s="181" t="s">
        <v>12</v>
      </c>
      <c r="F121" s="247" t="s">
        <v>7</v>
      </c>
      <c r="G121" s="165">
        <f>1.281-0.77-0.257</f>
        <v>0.2539999999999999</v>
      </c>
      <c r="H121" s="248">
        <v>72000</v>
      </c>
      <c r="I121" s="248"/>
      <c r="J121" s="248"/>
      <c r="K121" s="248"/>
      <c r="L121" s="63" t="s">
        <v>4</v>
      </c>
      <c r="M121" s="3"/>
    </row>
    <row r="122" spans="1:13" s="4" customFormat="1" ht="20.25" customHeight="1">
      <c r="A122" s="414"/>
      <c r="B122" s="400"/>
      <c r="C122" s="245">
        <v>5</v>
      </c>
      <c r="D122" s="246" t="s">
        <v>93</v>
      </c>
      <c r="E122" s="68" t="s">
        <v>49</v>
      </c>
      <c r="F122" s="247" t="s">
        <v>7</v>
      </c>
      <c r="G122" s="165">
        <f>0.849-0.208</f>
        <v>0.641</v>
      </c>
      <c r="H122" s="248">
        <v>68000</v>
      </c>
      <c r="I122" s="248"/>
      <c r="J122" s="248"/>
      <c r="K122" s="248"/>
      <c r="L122" s="63" t="s">
        <v>4</v>
      </c>
      <c r="M122" s="3"/>
    </row>
    <row r="123" spans="1:13" s="4" customFormat="1" ht="21.75" customHeight="1" thickBot="1">
      <c r="A123" s="414"/>
      <c r="B123" s="401"/>
      <c r="C123" s="245">
        <v>5</v>
      </c>
      <c r="D123" s="246" t="s">
        <v>127</v>
      </c>
      <c r="E123" s="68" t="s">
        <v>56</v>
      </c>
      <c r="F123" s="247" t="s">
        <v>7</v>
      </c>
      <c r="G123" s="165">
        <v>14</v>
      </c>
      <c r="H123" s="248">
        <v>65000</v>
      </c>
      <c r="I123" s="248"/>
      <c r="J123" s="248"/>
      <c r="K123" s="248"/>
      <c r="L123" s="63" t="s">
        <v>17</v>
      </c>
      <c r="M123" s="3"/>
    </row>
    <row r="124" spans="1:13" s="4" customFormat="1" ht="21" customHeight="1">
      <c r="A124" s="414"/>
      <c r="B124" s="420" t="s">
        <v>37</v>
      </c>
      <c r="C124" s="251">
        <v>12</v>
      </c>
      <c r="D124" s="214" t="s">
        <v>74</v>
      </c>
      <c r="E124" s="53" t="s">
        <v>56</v>
      </c>
      <c r="F124" s="249" t="s">
        <v>7</v>
      </c>
      <c r="G124" s="65">
        <f>1.415-0.308</f>
        <v>1.107</v>
      </c>
      <c r="H124" s="250">
        <v>64000</v>
      </c>
      <c r="I124" s="250"/>
      <c r="J124" s="250"/>
      <c r="K124" s="250"/>
      <c r="L124" s="49" t="s">
        <v>4</v>
      </c>
      <c r="M124" s="3"/>
    </row>
    <row r="125" spans="1:13" s="4" customFormat="1" ht="21" customHeight="1">
      <c r="A125" s="414"/>
      <c r="B125" s="421"/>
      <c r="C125" s="283">
        <v>12</v>
      </c>
      <c r="D125" s="47" t="s">
        <v>139</v>
      </c>
      <c r="E125" s="74" t="s">
        <v>56</v>
      </c>
      <c r="F125" s="284" t="s">
        <v>7</v>
      </c>
      <c r="G125" s="67">
        <v>14.907</v>
      </c>
      <c r="H125" s="285">
        <v>72000</v>
      </c>
      <c r="I125" s="285"/>
      <c r="J125" s="285"/>
      <c r="K125" s="285"/>
      <c r="L125" s="50" t="s">
        <v>4</v>
      </c>
      <c r="M125" s="3"/>
    </row>
    <row r="126" spans="1:13" s="4" customFormat="1" ht="24.75" customHeight="1">
      <c r="A126" s="414"/>
      <c r="B126" s="421"/>
      <c r="C126" s="283">
        <v>10</v>
      </c>
      <c r="D126" s="47" t="s">
        <v>140</v>
      </c>
      <c r="E126" s="74" t="s">
        <v>12</v>
      </c>
      <c r="F126" s="284" t="s">
        <v>7</v>
      </c>
      <c r="G126" s="67">
        <v>15.942</v>
      </c>
      <c r="H126" s="285">
        <v>72000</v>
      </c>
      <c r="I126" s="285"/>
      <c r="J126" s="285"/>
      <c r="K126" s="285"/>
      <c r="L126" s="50" t="s">
        <v>4</v>
      </c>
      <c r="M126" s="3"/>
    </row>
    <row r="127" spans="1:13" s="4" customFormat="1" ht="36.75" customHeight="1">
      <c r="A127" s="414"/>
      <c r="B127" s="421"/>
      <c r="C127" s="283">
        <v>10</v>
      </c>
      <c r="D127" s="47" t="s">
        <v>141</v>
      </c>
      <c r="E127" s="74" t="s">
        <v>49</v>
      </c>
      <c r="F127" s="284" t="s">
        <v>7</v>
      </c>
      <c r="G127" s="67">
        <v>1.947</v>
      </c>
      <c r="H127" s="285">
        <v>66000</v>
      </c>
      <c r="I127" s="285"/>
      <c r="J127" s="285"/>
      <c r="K127" s="285"/>
      <c r="L127" s="50" t="s">
        <v>4</v>
      </c>
      <c r="M127" s="3"/>
    </row>
    <row r="128" spans="1:13" s="4" customFormat="1" ht="21" customHeight="1">
      <c r="A128" s="414"/>
      <c r="B128" s="421"/>
      <c r="C128" s="283">
        <v>10</v>
      </c>
      <c r="D128" s="47" t="s">
        <v>88</v>
      </c>
      <c r="E128" s="74" t="s">
        <v>49</v>
      </c>
      <c r="F128" s="284" t="s">
        <v>7</v>
      </c>
      <c r="G128" s="67">
        <v>0.904</v>
      </c>
      <c r="H128" s="285">
        <v>66000</v>
      </c>
      <c r="I128" s="285"/>
      <c r="J128" s="285"/>
      <c r="K128" s="285"/>
      <c r="L128" s="50" t="s">
        <v>4</v>
      </c>
      <c r="M128" s="3"/>
    </row>
    <row r="129" spans="1:13" s="4" customFormat="1" ht="21" customHeight="1" thickBot="1">
      <c r="A129" s="414"/>
      <c r="B129" s="421"/>
      <c r="C129" s="283">
        <v>8</v>
      </c>
      <c r="D129" s="47" t="s">
        <v>169</v>
      </c>
      <c r="E129" s="74" t="s">
        <v>34</v>
      </c>
      <c r="F129" s="284" t="s">
        <v>7</v>
      </c>
      <c r="G129" s="67">
        <f>17.039-5.141-1.872-6.1-1.168-1.632-0.677</f>
        <v>0.44900000000000184</v>
      </c>
      <c r="H129" s="285">
        <v>69000</v>
      </c>
      <c r="I129" s="285"/>
      <c r="J129" s="285"/>
      <c r="K129" s="285"/>
      <c r="L129" s="50" t="s">
        <v>4</v>
      </c>
      <c r="M129" s="3"/>
    </row>
    <row r="130" spans="1:13" s="4" customFormat="1" ht="20.25" customHeight="1" thickBot="1">
      <c r="A130" s="414"/>
      <c r="B130" s="322" t="s">
        <v>108</v>
      </c>
      <c r="C130" s="323">
        <v>4</v>
      </c>
      <c r="D130" s="206" t="s">
        <v>109</v>
      </c>
      <c r="E130" s="324" t="s">
        <v>56</v>
      </c>
      <c r="F130" s="325" t="s">
        <v>7</v>
      </c>
      <c r="G130" s="326">
        <v>1.545</v>
      </c>
      <c r="H130" s="327">
        <v>64000</v>
      </c>
      <c r="I130" s="327"/>
      <c r="J130" s="327"/>
      <c r="K130" s="327"/>
      <c r="L130" s="98" t="s">
        <v>4</v>
      </c>
      <c r="M130" s="3"/>
    </row>
    <row r="131" spans="1:13" s="4" customFormat="1" ht="20.25" customHeight="1" thickBot="1">
      <c r="A131" s="414"/>
      <c r="B131" s="355" t="s">
        <v>170</v>
      </c>
      <c r="C131" s="376">
        <v>4</v>
      </c>
      <c r="D131" s="340" t="s">
        <v>172</v>
      </c>
      <c r="E131" s="324">
        <v>20</v>
      </c>
      <c r="F131" s="98" t="s">
        <v>7</v>
      </c>
      <c r="G131" s="326">
        <v>1.094</v>
      </c>
      <c r="H131" s="377">
        <v>38000</v>
      </c>
      <c r="I131" s="377"/>
      <c r="J131" s="377"/>
      <c r="K131" s="377"/>
      <c r="L131" s="98" t="s">
        <v>4</v>
      </c>
      <c r="M131" s="3"/>
    </row>
    <row r="132" spans="1:13" s="4" customFormat="1" ht="20.25" customHeight="1" thickBot="1">
      <c r="A132" s="414"/>
      <c r="B132" s="355" t="s">
        <v>171</v>
      </c>
      <c r="C132" s="376">
        <v>5</v>
      </c>
      <c r="D132" s="340" t="s">
        <v>127</v>
      </c>
      <c r="E132" s="378">
        <v>20</v>
      </c>
      <c r="F132" s="98" t="s">
        <v>7</v>
      </c>
      <c r="G132" s="379">
        <v>2.5</v>
      </c>
      <c r="H132" s="377">
        <v>65000</v>
      </c>
      <c r="I132" s="377"/>
      <c r="J132" s="377"/>
      <c r="K132" s="377"/>
      <c r="L132" s="98" t="s">
        <v>4</v>
      </c>
      <c r="M132" s="3"/>
    </row>
    <row r="133" spans="1:13" s="4" customFormat="1" ht="21" customHeight="1" thickBot="1">
      <c r="A133" s="414"/>
      <c r="B133" s="426">
        <v>32</v>
      </c>
      <c r="C133" s="331">
        <v>4</v>
      </c>
      <c r="D133" s="214" t="s">
        <v>114</v>
      </c>
      <c r="E133" s="332" t="s">
        <v>56</v>
      </c>
      <c r="F133" s="333" t="s">
        <v>7</v>
      </c>
      <c r="G133" s="334">
        <v>12.14</v>
      </c>
      <c r="H133" s="335">
        <v>87000</v>
      </c>
      <c r="I133" s="332"/>
      <c r="J133" s="332"/>
      <c r="K133" s="332"/>
      <c r="L133" s="151" t="s">
        <v>17</v>
      </c>
      <c r="M133" s="3"/>
    </row>
    <row r="134" spans="1:12" s="4" customFormat="1" ht="20.25" customHeight="1" thickBot="1">
      <c r="A134" s="414"/>
      <c r="B134" s="427"/>
      <c r="C134" s="336">
        <v>4</v>
      </c>
      <c r="D134" s="214" t="s">
        <v>99</v>
      </c>
      <c r="E134" s="337">
        <v>20</v>
      </c>
      <c r="F134" s="150" t="s">
        <v>7</v>
      </c>
      <c r="G134" s="337">
        <v>4.224</v>
      </c>
      <c r="H134" s="335">
        <v>87000</v>
      </c>
      <c r="I134" s="337"/>
      <c r="J134" s="337"/>
      <c r="K134" s="337"/>
      <c r="L134" s="151" t="s">
        <v>17</v>
      </c>
    </row>
    <row r="135" spans="1:12" s="4" customFormat="1" ht="20.25" customHeight="1" thickBot="1">
      <c r="A135" s="414"/>
      <c r="B135" s="428"/>
      <c r="C135" s="328">
        <v>3</v>
      </c>
      <c r="D135" s="214" t="s">
        <v>99</v>
      </c>
      <c r="E135" s="329">
        <v>20</v>
      </c>
      <c r="F135" s="330" t="s">
        <v>7</v>
      </c>
      <c r="G135" s="329">
        <v>10.114</v>
      </c>
      <c r="H135" s="335">
        <v>87000</v>
      </c>
      <c r="I135" s="329"/>
      <c r="J135" s="329"/>
      <c r="K135" s="329"/>
      <c r="L135" s="151" t="s">
        <v>17</v>
      </c>
    </row>
    <row r="136" spans="1:12" s="4" customFormat="1" ht="20.25" customHeight="1" thickBot="1">
      <c r="A136" s="414"/>
      <c r="B136" s="341" t="s">
        <v>101</v>
      </c>
      <c r="C136" s="328">
        <v>9.5</v>
      </c>
      <c r="D136" s="340" t="s">
        <v>116</v>
      </c>
      <c r="E136" s="329" t="s">
        <v>111</v>
      </c>
      <c r="F136" s="330" t="s">
        <v>7</v>
      </c>
      <c r="G136" s="329">
        <v>1.05</v>
      </c>
      <c r="H136" s="330">
        <v>65000</v>
      </c>
      <c r="I136" s="329"/>
      <c r="J136" s="329"/>
      <c r="K136" s="329"/>
      <c r="L136" s="151" t="s">
        <v>4</v>
      </c>
    </row>
    <row r="137" spans="1:12" s="4" customFormat="1" ht="20.25" customHeight="1" thickBot="1">
      <c r="A137" s="414"/>
      <c r="B137" s="341" t="s">
        <v>41</v>
      </c>
      <c r="C137" s="328">
        <v>6.5</v>
      </c>
      <c r="D137" s="340" t="s">
        <v>110</v>
      </c>
      <c r="E137" s="329" t="s">
        <v>111</v>
      </c>
      <c r="F137" s="330" t="s">
        <v>7</v>
      </c>
      <c r="G137" s="329">
        <v>4.01</v>
      </c>
      <c r="H137" s="330">
        <v>65000</v>
      </c>
      <c r="I137" s="329"/>
      <c r="J137" s="329"/>
      <c r="K137" s="329"/>
      <c r="L137" s="151" t="s">
        <v>4</v>
      </c>
    </row>
    <row r="138" spans="1:12" s="4" customFormat="1" ht="20.25" customHeight="1" thickBot="1">
      <c r="A138" s="414"/>
      <c r="B138" s="51" t="s">
        <v>41</v>
      </c>
      <c r="C138" s="211">
        <v>6.5</v>
      </c>
      <c r="D138" s="206" t="s">
        <v>39</v>
      </c>
      <c r="E138" s="212" t="s">
        <v>42</v>
      </c>
      <c r="F138" s="100" t="s">
        <v>7</v>
      </c>
      <c r="G138" s="213">
        <v>10.635</v>
      </c>
      <c r="H138" s="99" t="s">
        <v>43</v>
      </c>
      <c r="I138" s="212"/>
      <c r="J138" s="212"/>
      <c r="K138" s="212"/>
      <c r="L138" s="100" t="s">
        <v>4</v>
      </c>
    </row>
    <row r="139" spans="1:12" s="4" customFormat="1" ht="20.25" customHeight="1" thickBot="1">
      <c r="A139" s="414"/>
      <c r="B139" s="207" t="s">
        <v>38</v>
      </c>
      <c r="C139" s="208">
        <v>5</v>
      </c>
      <c r="D139" s="206" t="s">
        <v>39</v>
      </c>
      <c r="E139" s="209" t="s">
        <v>40</v>
      </c>
      <c r="F139" s="210" t="s">
        <v>7</v>
      </c>
      <c r="G139" s="209">
        <f>9.365+20.552+20.65+20.76+18.083+20.97+20.6-15.78-3.766</f>
        <v>111.43399999999998</v>
      </c>
      <c r="H139" s="210" t="s">
        <v>94</v>
      </c>
      <c r="I139" s="209"/>
      <c r="J139" s="209"/>
      <c r="K139" s="209"/>
      <c r="L139" s="204" t="s">
        <v>4</v>
      </c>
    </row>
    <row r="140" spans="1:12" s="4" customFormat="1" ht="20.25" customHeight="1" thickBot="1">
      <c r="A140" s="414"/>
      <c r="B140" s="288" t="s">
        <v>70</v>
      </c>
      <c r="C140" s="208" t="s">
        <v>71</v>
      </c>
      <c r="D140" s="206" t="s">
        <v>72</v>
      </c>
      <c r="E140" s="209" t="s">
        <v>40</v>
      </c>
      <c r="F140" s="210" t="s">
        <v>7</v>
      </c>
      <c r="G140" s="209">
        <v>13</v>
      </c>
      <c r="H140" s="210" t="s">
        <v>73</v>
      </c>
      <c r="I140" s="209"/>
      <c r="J140" s="209"/>
      <c r="K140" s="209"/>
      <c r="L140" s="204" t="s">
        <v>4</v>
      </c>
    </row>
    <row r="141" spans="1:12" s="4" customFormat="1" ht="19.5" customHeight="1">
      <c r="A141" s="414"/>
      <c r="B141" s="28"/>
      <c r="C141" s="28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s="4" customFormat="1" ht="16.5" customHeight="1">
      <c r="A142" s="41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s="4" customFormat="1" ht="39" customHeight="1">
      <c r="A143" s="41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s="4" customFormat="1" ht="38.25" customHeight="1">
      <c r="A144" s="41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s="4" customFormat="1" ht="16.5" customHeight="1">
      <c r="A145" s="41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s="4" customFormat="1" ht="16.5" customHeight="1">
      <c r="A146" s="41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s="4" customFormat="1" ht="36.75" customHeight="1">
      <c r="A147" s="41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s="4" customFormat="1" ht="16.5" customHeight="1">
      <c r="A148" s="41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s="4" customFormat="1" ht="39.75" customHeight="1">
      <c r="A149" s="414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s="4" customFormat="1" ht="38.25" customHeight="1">
      <c r="A150" s="414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s="4" customFormat="1" ht="27.75" customHeight="1">
      <c r="A151" s="414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s="4" customFormat="1" ht="16.5" customHeight="1">
      <c r="A152" s="414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s="4" customFormat="1" ht="18.75" customHeight="1">
      <c r="A153" s="414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s="4" customFormat="1" ht="18.75" customHeight="1">
      <c r="A154" s="414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s="4" customFormat="1" ht="18.75" customHeight="1">
      <c r="A155" s="414"/>
      <c r="B155" s="28"/>
      <c r="C155" s="28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s="4" customFormat="1" ht="18.75" customHeight="1">
      <c r="A156" s="4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s="4" customFormat="1" ht="21" customHeight="1">
      <c r="A157" s="414"/>
      <c r="B157" s="14"/>
      <c r="C157" s="14"/>
      <c r="D157" s="30"/>
      <c r="E157" s="15"/>
      <c r="F157" s="31"/>
      <c r="G157" s="32"/>
      <c r="H157" s="15"/>
      <c r="I157" s="15"/>
      <c r="J157" s="15"/>
      <c r="K157" s="15"/>
      <c r="L157" s="33"/>
    </row>
    <row r="158" spans="1:12" s="4" customFormat="1" ht="17.25" customHeight="1">
      <c r="A158" s="414"/>
      <c r="B158" s="15"/>
      <c r="C158" s="29"/>
      <c r="D158" s="15"/>
      <c r="E158" s="34"/>
      <c r="F158" s="31"/>
      <c r="G158" s="32"/>
      <c r="H158" s="15"/>
      <c r="I158" s="15"/>
      <c r="J158" s="15"/>
      <c r="K158" s="15"/>
      <c r="L158" s="33"/>
    </row>
    <row r="159" spans="1:13" s="5" customFormat="1" ht="18" customHeight="1">
      <c r="A159" s="414"/>
      <c r="B159" s="15"/>
      <c r="C159" s="34"/>
      <c r="D159" s="15"/>
      <c r="E159" s="34"/>
      <c r="F159" s="31"/>
      <c r="G159" s="32"/>
      <c r="H159" s="15"/>
      <c r="I159" s="15"/>
      <c r="J159" s="15"/>
      <c r="K159" s="15"/>
      <c r="L159" s="33"/>
      <c r="M159" s="4"/>
    </row>
    <row r="160" spans="1:12" s="5" customFormat="1" ht="27" customHeight="1">
      <c r="A160" s="414"/>
      <c r="B160" s="15"/>
      <c r="C160" s="34"/>
      <c r="D160" s="15"/>
      <c r="E160" s="34"/>
      <c r="F160" s="31"/>
      <c r="G160" s="32"/>
      <c r="H160" s="15"/>
      <c r="I160" s="15"/>
      <c r="J160" s="15"/>
      <c r="K160" s="15"/>
      <c r="L160" s="33"/>
    </row>
    <row r="161" spans="1:12" s="5" customFormat="1" ht="18.75" customHeight="1">
      <c r="A161" s="414"/>
      <c r="B161" s="15"/>
      <c r="C161" s="34"/>
      <c r="D161" s="15"/>
      <c r="E161" s="34"/>
      <c r="F161" s="31"/>
      <c r="G161" s="32"/>
      <c r="H161" s="15"/>
      <c r="I161" s="15"/>
      <c r="J161" s="15"/>
      <c r="K161" s="15"/>
      <c r="L161" s="33"/>
    </row>
    <row r="162" spans="1:12" s="5" customFormat="1" ht="18.75" customHeight="1">
      <c r="A162" s="414"/>
      <c r="B162" s="15"/>
      <c r="C162" s="34"/>
      <c r="D162" s="15"/>
      <c r="E162" s="34"/>
      <c r="F162" s="31"/>
      <c r="G162" s="32"/>
      <c r="H162" s="15"/>
      <c r="I162" s="15"/>
      <c r="J162" s="15"/>
      <c r="K162" s="15"/>
      <c r="L162" s="33"/>
    </row>
    <row r="163" spans="1:12" s="5" customFormat="1" ht="26.25" customHeight="1">
      <c r="A163" s="414"/>
      <c r="B163" s="15"/>
      <c r="C163" s="34"/>
      <c r="D163" s="15"/>
      <c r="E163" s="34"/>
      <c r="F163" s="31"/>
      <c r="G163" s="32"/>
      <c r="H163" s="15"/>
      <c r="I163" s="15"/>
      <c r="J163" s="15"/>
      <c r="K163" s="15"/>
      <c r="L163" s="33"/>
    </row>
    <row r="164" spans="1:12" s="5" customFormat="1" ht="19.5" customHeight="1">
      <c r="A164" s="414"/>
      <c r="B164" s="15"/>
      <c r="C164" s="34"/>
      <c r="D164" s="15"/>
      <c r="E164" s="34"/>
      <c r="F164" s="31"/>
      <c r="G164" s="32"/>
      <c r="H164" s="15"/>
      <c r="I164" s="15"/>
      <c r="J164" s="15"/>
      <c r="K164" s="15"/>
      <c r="L164" s="33"/>
    </row>
    <row r="165" spans="1:12" s="5" customFormat="1" ht="18" customHeight="1">
      <c r="A165" s="414"/>
      <c r="B165" s="15"/>
      <c r="C165" s="34"/>
      <c r="D165" s="15"/>
      <c r="E165" s="34"/>
      <c r="F165" s="31"/>
      <c r="G165" s="32"/>
      <c r="H165" s="15"/>
      <c r="I165" s="15"/>
      <c r="J165" s="15"/>
      <c r="K165" s="15"/>
      <c r="L165" s="33"/>
    </row>
    <row r="166" spans="1:12" s="5" customFormat="1" ht="18.75" customHeight="1">
      <c r="A166" s="414"/>
      <c r="B166" s="15"/>
      <c r="C166" s="34"/>
      <c r="D166" s="15"/>
      <c r="E166" s="34"/>
      <c r="F166" s="31"/>
      <c r="G166" s="32"/>
      <c r="H166" s="15"/>
      <c r="I166" s="15"/>
      <c r="J166" s="15"/>
      <c r="K166" s="15"/>
      <c r="L166" s="33"/>
    </row>
    <row r="167" spans="1:12" s="5" customFormat="1" ht="19.5" customHeight="1">
      <c r="A167" s="414"/>
      <c r="B167" s="15"/>
      <c r="C167" s="34"/>
      <c r="D167" s="15"/>
      <c r="E167" s="34"/>
      <c r="F167" s="31"/>
      <c r="G167" s="32"/>
      <c r="H167" s="15"/>
      <c r="I167" s="15"/>
      <c r="J167" s="15"/>
      <c r="K167" s="15"/>
      <c r="L167" s="33"/>
    </row>
    <row r="168" spans="1:12" s="5" customFormat="1" ht="19.5" customHeight="1">
      <c r="A168" s="414"/>
      <c r="B168" s="15"/>
      <c r="C168" s="34"/>
      <c r="D168" s="15"/>
      <c r="E168" s="34"/>
      <c r="F168" s="31"/>
      <c r="G168" s="32"/>
      <c r="H168" s="15"/>
      <c r="I168" s="15"/>
      <c r="J168" s="15"/>
      <c r="K168" s="15"/>
      <c r="L168" s="33"/>
    </row>
    <row r="169" spans="1:12" s="5" customFormat="1" ht="17.25" customHeight="1">
      <c r="A169" s="414"/>
      <c r="B169" s="15"/>
      <c r="C169" s="34"/>
      <c r="D169" s="15"/>
      <c r="E169" s="34"/>
      <c r="F169" s="31"/>
      <c r="G169" s="32"/>
      <c r="H169" s="15"/>
      <c r="I169" s="15"/>
      <c r="J169" s="15"/>
      <c r="K169" s="15"/>
      <c r="L169" s="33"/>
    </row>
    <row r="170" spans="1:12" s="5" customFormat="1" ht="17.25" customHeight="1">
      <c r="A170" s="414"/>
      <c r="B170" s="15"/>
      <c r="C170" s="34"/>
      <c r="D170" s="15"/>
      <c r="E170" s="34"/>
      <c r="F170" s="31"/>
      <c r="G170" s="32"/>
      <c r="H170" s="15"/>
      <c r="I170" s="15"/>
      <c r="J170" s="15"/>
      <c r="K170" s="15"/>
      <c r="L170" s="33"/>
    </row>
    <row r="171" spans="1:12" s="5" customFormat="1" ht="17.25" customHeight="1">
      <c r="A171" s="414"/>
      <c r="B171" s="15"/>
      <c r="C171" s="34"/>
      <c r="D171" s="15"/>
      <c r="E171" s="34"/>
      <c r="F171" s="31"/>
      <c r="G171" s="32"/>
      <c r="H171" s="15"/>
      <c r="I171" s="15"/>
      <c r="J171" s="15"/>
      <c r="K171" s="15"/>
      <c r="L171" s="33"/>
    </row>
    <row r="172" spans="1:12" s="5" customFormat="1" ht="22.5" customHeight="1">
      <c r="A172" s="414"/>
      <c r="B172" s="15"/>
      <c r="C172" s="34"/>
      <c r="D172" s="3"/>
      <c r="E172" s="13"/>
      <c r="F172" s="10"/>
      <c r="G172" s="11"/>
      <c r="H172" s="3"/>
      <c r="I172" s="3"/>
      <c r="J172" s="3"/>
      <c r="K172" s="3"/>
      <c r="L172" s="12"/>
    </row>
    <row r="173" spans="1:12" s="5" customFormat="1" ht="19.5" customHeight="1">
      <c r="A173" s="414"/>
      <c r="B173" s="3"/>
      <c r="C173" s="13"/>
      <c r="D173" s="3"/>
      <c r="E173" s="13"/>
      <c r="F173" s="10"/>
      <c r="G173" s="11"/>
      <c r="H173" s="3"/>
      <c r="I173" s="3"/>
      <c r="J173" s="3"/>
      <c r="K173" s="3"/>
      <c r="L173" s="12"/>
    </row>
    <row r="174" spans="1:12" s="5" customFormat="1" ht="17.25" customHeight="1">
      <c r="A174" s="414"/>
      <c r="B174" s="3"/>
      <c r="C174" s="13"/>
      <c r="D174" s="3"/>
      <c r="E174" s="13"/>
      <c r="F174" s="10"/>
      <c r="G174" s="11"/>
      <c r="H174" s="3"/>
      <c r="I174" s="3"/>
      <c r="J174" s="3"/>
      <c r="K174" s="3"/>
      <c r="L174" s="12"/>
    </row>
    <row r="175" spans="1:12" s="5" customFormat="1" ht="16.5" customHeight="1">
      <c r="A175" s="414"/>
      <c r="B175" s="3"/>
      <c r="C175" s="13"/>
      <c r="D175" s="3"/>
      <c r="E175" s="13"/>
      <c r="F175" s="10"/>
      <c r="G175" s="11"/>
      <c r="H175" s="3"/>
      <c r="I175" s="3"/>
      <c r="J175" s="3"/>
      <c r="K175" s="3"/>
      <c r="L175" s="12"/>
    </row>
    <row r="176" spans="1:12" s="5" customFormat="1" ht="17.25" customHeight="1">
      <c r="A176" s="414"/>
      <c r="B176" s="3"/>
      <c r="C176" s="13"/>
      <c r="D176" s="3"/>
      <c r="E176" s="13"/>
      <c r="F176" s="10"/>
      <c r="G176" s="11"/>
      <c r="H176" s="3"/>
      <c r="I176" s="3"/>
      <c r="J176" s="3"/>
      <c r="K176" s="3"/>
      <c r="L176" s="12"/>
    </row>
    <row r="177" spans="1:12" s="5" customFormat="1" ht="17.25" customHeight="1">
      <c r="A177" s="414"/>
      <c r="B177" s="3"/>
      <c r="C177" s="13"/>
      <c r="D177" s="3"/>
      <c r="E177" s="13"/>
      <c r="F177" s="10"/>
      <c r="G177" s="11"/>
      <c r="H177" s="3"/>
      <c r="I177" s="3"/>
      <c r="J177" s="3"/>
      <c r="K177" s="3"/>
      <c r="L177" s="12"/>
    </row>
    <row r="178" spans="1:13" s="5" customFormat="1" ht="17.25" customHeight="1">
      <c r="A178" s="414"/>
      <c r="B178" s="3"/>
      <c r="C178" s="13"/>
      <c r="D178" s="3"/>
      <c r="E178" s="13"/>
      <c r="F178" s="10"/>
      <c r="G178" s="11"/>
      <c r="H178" s="3"/>
      <c r="I178" s="3"/>
      <c r="J178" s="3"/>
      <c r="K178" s="3"/>
      <c r="L178" s="12"/>
      <c r="M178" s="4"/>
    </row>
    <row r="179" spans="1:13" s="5" customFormat="1" ht="16.5" customHeight="1">
      <c r="A179" s="414"/>
      <c r="B179" s="3"/>
      <c r="C179" s="13"/>
      <c r="D179" s="3"/>
      <c r="E179" s="13"/>
      <c r="F179" s="10"/>
      <c r="G179" s="11"/>
      <c r="H179" s="3"/>
      <c r="I179" s="3"/>
      <c r="J179" s="3"/>
      <c r="K179" s="3"/>
      <c r="L179" s="12"/>
      <c r="M179" s="4"/>
    </row>
    <row r="180" spans="1:13" s="5" customFormat="1" ht="17.25" customHeight="1">
      <c r="A180" s="414"/>
      <c r="B180" s="3"/>
      <c r="C180" s="13"/>
      <c r="D180" s="3"/>
      <c r="E180" s="13"/>
      <c r="F180" s="10"/>
      <c r="G180" s="11"/>
      <c r="H180" s="3"/>
      <c r="I180" s="3"/>
      <c r="J180" s="3"/>
      <c r="K180" s="3"/>
      <c r="L180" s="12"/>
      <c r="M180" s="4"/>
    </row>
    <row r="181" spans="1:13" s="5" customFormat="1" ht="18" customHeight="1">
      <c r="A181" s="414"/>
      <c r="B181" s="3"/>
      <c r="C181" s="13"/>
      <c r="D181" s="3"/>
      <c r="E181" s="13"/>
      <c r="F181" s="10"/>
      <c r="G181" s="11"/>
      <c r="H181" s="3"/>
      <c r="I181" s="3"/>
      <c r="J181" s="3"/>
      <c r="K181" s="3"/>
      <c r="L181" s="12"/>
      <c r="M181" s="4"/>
    </row>
    <row r="182" spans="1:13" s="5" customFormat="1" ht="18" customHeight="1">
      <c r="A182" s="414"/>
      <c r="B182" s="3"/>
      <c r="C182" s="13"/>
      <c r="D182" s="3"/>
      <c r="E182" s="13"/>
      <c r="F182" s="10"/>
      <c r="G182" s="11"/>
      <c r="H182" s="3"/>
      <c r="I182" s="3"/>
      <c r="J182" s="3"/>
      <c r="K182" s="3"/>
      <c r="L182" s="12"/>
      <c r="M182" s="4"/>
    </row>
    <row r="183" spans="1:13" s="5" customFormat="1" ht="18" customHeight="1">
      <c r="A183" s="414"/>
      <c r="B183" s="3"/>
      <c r="C183" s="13"/>
      <c r="D183" s="3"/>
      <c r="E183" s="13"/>
      <c r="F183" s="10"/>
      <c r="G183" s="11"/>
      <c r="H183" s="3"/>
      <c r="I183" s="3"/>
      <c r="J183" s="3"/>
      <c r="K183" s="3"/>
      <c r="L183" s="12"/>
      <c r="M183" s="4"/>
    </row>
    <row r="184" spans="1:13" s="5" customFormat="1" ht="18" customHeight="1">
      <c r="A184" s="414"/>
      <c r="B184" s="3"/>
      <c r="C184" s="13"/>
      <c r="D184" s="3"/>
      <c r="E184" s="13"/>
      <c r="F184" s="10"/>
      <c r="G184" s="11"/>
      <c r="H184" s="3"/>
      <c r="I184" s="3"/>
      <c r="J184" s="3"/>
      <c r="K184" s="3"/>
      <c r="L184" s="12"/>
      <c r="M184" s="4"/>
    </row>
    <row r="185" spans="1:13" s="5" customFormat="1" ht="17.25" customHeight="1" thickBot="1">
      <c r="A185" s="415"/>
      <c r="B185" s="3"/>
      <c r="C185" s="13"/>
      <c r="D185" s="3"/>
      <c r="E185" s="13"/>
      <c r="F185" s="10"/>
      <c r="G185" s="11"/>
      <c r="H185" s="3"/>
      <c r="I185" s="3"/>
      <c r="J185" s="3"/>
      <c r="K185" s="3"/>
      <c r="L185" s="12"/>
      <c r="M185" s="4"/>
    </row>
    <row r="186" spans="1:13" s="5" customFormat="1" ht="17.25" customHeight="1">
      <c r="A186" s="411"/>
      <c r="B186" s="3"/>
      <c r="C186" s="13"/>
      <c r="D186" s="3"/>
      <c r="E186" s="13"/>
      <c r="F186" s="10"/>
      <c r="G186" s="11"/>
      <c r="H186" s="3"/>
      <c r="I186" s="3"/>
      <c r="J186" s="3"/>
      <c r="K186" s="3"/>
      <c r="L186" s="12"/>
      <c r="M186" s="4"/>
    </row>
    <row r="187" spans="1:12" s="4" customFormat="1" ht="16.5" customHeight="1">
      <c r="A187" s="412"/>
      <c r="B187" s="3"/>
      <c r="C187" s="13"/>
      <c r="D187" s="3"/>
      <c r="E187" s="13"/>
      <c r="F187" s="10"/>
      <c r="G187" s="11"/>
      <c r="H187" s="3"/>
      <c r="I187" s="3"/>
      <c r="J187" s="3"/>
      <c r="K187" s="3"/>
      <c r="L187" s="12"/>
    </row>
    <row r="188" spans="1:12" s="4" customFormat="1" ht="18.75">
      <c r="A188" s="412"/>
      <c r="B188" s="3"/>
      <c r="C188" s="13"/>
      <c r="D188" s="3"/>
      <c r="E188" s="13"/>
      <c r="F188" s="10"/>
      <c r="G188" s="11"/>
      <c r="H188" s="3"/>
      <c r="I188" s="3"/>
      <c r="J188" s="3"/>
      <c r="K188" s="3"/>
      <c r="L188" s="12"/>
    </row>
    <row r="189" spans="1:12" s="4" customFormat="1" ht="17.25" customHeight="1">
      <c r="A189" s="412"/>
      <c r="B189" s="3"/>
      <c r="C189" s="13"/>
      <c r="D189" s="3"/>
      <c r="E189" s="13"/>
      <c r="F189" s="10"/>
      <c r="G189" s="11"/>
      <c r="H189" s="3"/>
      <c r="I189" s="3"/>
      <c r="J189" s="3"/>
      <c r="K189" s="3"/>
      <c r="L189" s="12"/>
    </row>
    <row r="190" spans="1:12" s="4" customFormat="1" ht="15.75" customHeight="1">
      <c r="A190" s="412"/>
      <c r="B190" s="3"/>
      <c r="C190" s="13"/>
      <c r="D190" s="3"/>
      <c r="E190" s="13"/>
      <c r="F190" s="10"/>
      <c r="G190" s="11"/>
      <c r="H190" s="3"/>
      <c r="I190" s="3"/>
      <c r="J190" s="3"/>
      <c r="K190" s="3"/>
      <c r="L190" s="12"/>
    </row>
    <row r="191" spans="1:12" s="4" customFormat="1" ht="18.75" customHeight="1">
      <c r="A191" s="412"/>
      <c r="B191" s="3"/>
      <c r="C191" s="13"/>
      <c r="D191" s="3"/>
      <c r="E191" s="13"/>
      <c r="F191" s="10"/>
      <c r="G191" s="11"/>
      <c r="H191" s="3"/>
      <c r="I191" s="3"/>
      <c r="J191" s="3"/>
      <c r="K191" s="3"/>
      <c r="L191" s="12"/>
    </row>
    <row r="192" spans="1:12" s="4" customFormat="1" ht="18.75">
      <c r="A192" s="412"/>
      <c r="B192" s="3"/>
      <c r="C192" s="13"/>
      <c r="D192" s="3"/>
      <c r="E192" s="13"/>
      <c r="F192" s="10"/>
      <c r="G192" s="11"/>
      <c r="H192" s="3"/>
      <c r="I192" s="3"/>
      <c r="J192" s="3"/>
      <c r="K192" s="3"/>
      <c r="L192" s="12"/>
    </row>
    <row r="193" spans="1:12" s="4" customFormat="1" ht="17.25" customHeight="1">
      <c r="A193" s="412"/>
      <c r="B193" s="3"/>
      <c r="C193" s="13"/>
      <c r="D193" s="3"/>
      <c r="E193" s="13"/>
      <c r="F193" s="10"/>
      <c r="G193" s="11"/>
      <c r="H193" s="3"/>
      <c r="I193" s="3"/>
      <c r="J193" s="3"/>
      <c r="K193" s="3"/>
      <c r="L193" s="12"/>
    </row>
    <row r="194" spans="1:12" s="4" customFormat="1" ht="15.75" customHeight="1">
      <c r="A194" s="22"/>
      <c r="B194" s="3"/>
      <c r="C194" s="13"/>
      <c r="D194" s="3"/>
      <c r="E194" s="13"/>
      <c r="F194" s="10"/>
      <c r="G194" s="11"/>
      <c r="H194" s="3"/>
      <c r="I194" s="3"/>
      <c r="J194" s="3"/>
      <c r="K194" s="3"/>
      <c r="L194" s="12"/>
    </row>
    <row r="195" spans="1:12" s="4" customFormat="1" ht="18" customHeight="1">
      <c r="A195" s="22"/>
      <c r="B195" s="3"/>
      <c r="C195" s="13"/>
      <c r="D195" s="3"/>
      <c r="E195" s="13"/>
      <c r="F195" s="10"/>
      <c r="G195" s="11"/>
      <c r="H195" s="3"/>
      <c r="I195" s="3"/>
      <c r="J195" s="3"/>
      <c r="K195" s="3"/>
      <c r="L195" s="12"/>
    </row>
    <row r="196" spans="1:12" s="4" customFormat="1" ht="15.75" customHeight="1">
      <c r="A196" s="22"/>
      <c r="B196" s="3"/>
      <c r="C196" s="13"/>
      <c r="D196" s="3"/>
      <c r="E196" s="13"/>
      <c r="F196" s="10"/>
      <c r="G196" s="11"/>
      <c r="H196" s="3"/>
      <c r="I196" s="3"/>
      <c r="J196" s="3"/>
      <c r="K196" s="3"/>
      <c r="L196" s="12"/>
    </row>
    <row r="197" spans="1:12" s="4" customFormat="1" ht="16.5" customHeight="1" thickBot="1">
      <c r="A197" s="22"/>
      <c r="B197" s="3"/>
      <c r="C197" s="13"/>
      <c r="D197" s="3"/>
      <c r="E197" s="13"/>
      <c r="F197" s="10"/>
      <c r="G197" s="11"/>
      <c r="H197" s="3"/>
      <c r="I197" s="3"/>
      <c r="J197" s="3"/>
      <c r="K197" s="3"/>
      <c r="L197" s="12"/>
    </row>
    <row r="198" spans="1:12" s="4" customFormat="1" ht="15.75" customHeight="1">
      <c r="A198" s="16"/>
      <c r="B198" s="3"/>
      <c r="C198" s="13"/>
      <c r="D198" s="3"/>
      <c r="E198" s="13"/>
      <c r="F198" s="10"/>
      <c r="G198" s="11"/>
      <c r="H198" s="3"/>
      <c r="I198" s="3"/>
      <c r="J198" s="3"/>
      <c r="K198" s="3"/>
      <c r="L198" s="12"/>
    </row>
    <row r="199" spans="1:12" s="5" customFormat="1" ht="18" customHeight="1">
      <c r="A199" s="17"/>
      <c r="B199" s="3"/>
      <c r="C199" s="13"/>
      <c r="D199" s="3"/>
      <c r="E199" s="13"/>
      <c r="F199" s="10"/>
      <c r="G199" s="11"/>
      <c r="H199" s="3"/>
      <c r="I199" s="3"/>
      <c r="J199" s="3"/>
      <c r="K199" s="3"/>
      <c r="L199" s="12"/>
    </row>
    <row r="200" spans="1:13" s="5" customFormat="1" ht="20.25" customHeight="1">
      <c r="A200" s="17"/>
      <c r="B200" s="3"/>
      <c r="C200" s="13"/>
      <c r="D200" s="3"/>
      <c r="E200" s="13"/>
      <c r="F200" s="10"/>
      <c r="G200" s="11"/>
      <c r="H200" s="3"/>
      <c r="I200" s="3"/>
      <c r="J200" s="3"/>
      <c r="K200" s="3"/>
      <c r="L200" s="12"/>
      <c r="M200" s="4"/>
    </row>
    <row r="201" spans="1:13" s="5" customFormat="1" ht="17.25" customHeight="1">
      <c r="A201" s="17"/>
      <c r="B201" s="3"/>
      <c r="C201" s="13"/>
      <c r="D201" s="3"/>
      <c r="E201" s="13"/>
      <c r="F201" s="10"/>
      <c r="G201" s="11"/>
      <c r="H201" s="3"/>
      <c r="I201" s="3"/>
      <c r="J201" s="3"/>
      <c r="K201" s="3"/>
      <c r="L201" s="12"/>
      <c r="M201" s="4"/>
    </row>
    <row r="202" spans="1:13" s="5" customFormat="1" ht="15" customHeight="1">
      <c r="A202" s="17"/>
      <c r="B202" s="3"/>
      <c r="C202" s="13"/>
      <c r="D202" s="3"/>
      <c r="E202" s="13"/>
      <c r="F202" s="10"/>
      <c r="G202" s="11"/>
      <c r="H202" s="3"/>
      <c r="I202" s="3"/>
      <c r="J202" s="3"/>
      <c r="K202" s="3"/>
      <c r="L202" s="12"/>
      <c r="M202" s="4"/>
    </row>
    <row r="203" spans="1:13" s="5" customFormat="1" ht="15" customHeight="1">
      <c r="A203" s="17"/>
      <c r="B203" s="3"/>
      <c r="C203" s="13"/>
      <c r="D203" s="3"/>
      <c r="E203" s="13"/>
      <c r="F203" s="10"/>
      <c r="G203" s="11"/>
      <c r="H203" s="3"/>
      <c r="I203" s="3"/>
      <c r="J203" s="3"/>
      <c r="K203" s="3"/>
      <c r="L203" s="12"/>
      <c r="M203" s="4"/>
    </row>
    <row r="204" spans="1:13" s="5" customFormat="1" ht="18.75">
      <c r="A204" s="17"/>
      <c r="B204" s="3"/>
      <c r="C204" s="13"/>
      <c r="D204" s="3"/>
      <c r="E204" s="13"/>
      <c r="F204" s="10"/>
      <c r="G204" s="11"/>
      <c r="H204" s="3"/>
      <c r="I204" s="3"/>
      <c r="J204" s="3"/>
      <c r="K204" s="3"/>
      <c r="L204" s="12"/>
      <c r="M204" s="4"/>
    </row>
    <row r="205" spans="1:13" s="5" customFormat="1" ht="18.75">
      <c r="A205" s="17"/>
      <c r="B205" s="3"/>
      <c r="C205" s="13"/>
      <c r="D205" s="3"/>
      <c r="E205" s="13"/>
      <c r="F205" s="10"/>
      <c r="G205" s="11"/>
      <c r="H205" s="3"/>
      <c r="I205" s="3"/>
      <c r="J205" s="3"/>
      <c r="K205" s="3"/>
      <c r="L205" s="12"/>
      <c r="M205" s="4"/>
    </row>
    <row r="206" spans="1:13" s="5" customFormat="1" ht="18.75">
      <c r="A206" s="17"/>
      <c r="B206" s="3"/>
      <c r="C206" s="13"/>
      <c r="D206" s="3"/>
      <c r="E206" s="13"/>
      <c r="F206" s="10"/>
      <c r="G206" s="11"/>
      <c r="H206" s="3"/>
      <c r="I206" s="3"/>
      <c r="J206" s="3"/>
      <c r="K206" s="3"/>
      <c r="L206" s="12"/>
      <c r="M206" s="4"/>
    </row>
    <row r="207" spans="1:13" s="5" customFormat="1" ht="19.5" thickBot="1">
      <c r="A207" s="18"/>
      <c r="B207" s="3"/>
      <c r="C207" s="13"/>
      <c r="D207" s="3"/>
      <c r="E207" s="13"/>
      <c r="F207" s="10"/>
      <c r="G207" s="11"/>
      <c r="H207" s="3"/>
      <c r="I207" s="3"/>
      <c r="J207" s="3"/>
      <c r="K207" s="3"/>
      <c r="L207" s="12"/>
      <c r="M207" s="4"/>
    </row>
    <row r="208" spans="1:12" s="5" customFormat="1" ht="18.75">
      <c r="A208" s="19"/>
      <c r="B208" s="3"/>
      <c r="C208" s="13"/>
      <c r="D208" s="3"/>
      <c r="E208" s="13"/>
      <c r="F208" s="10"/>
      <c r="G208" s="11"/>
      <c r="H208" s="3"/>
      <c r="I208" s="3"/>
      <c r="J208" s="3"/>
      <c r="K208" s="3"/>
      <c r="L208" s="12"/>
    </row>
    <row r="209" spans="1:13" s="4" customFormat="1" ht="18.75">
      <c r="A209" s="20"/>
      <c r="B209" s="3"/>
      <c r="C209" s="13"/>
      <c r="D209" s="3"/>
      <c r="E209" s="13"/>
      <c r="F209" s="10"/>
      <c r="G209" s="11"/>
      <c r="H209" s="3"/>
      <c r="I209" s="3"/>
      <c r="J209" s="3"/>
      <c r="K209" s="3"/>
      <c r="L209" s="12"/>
      <c r="M209" s="5"/>
    </row>
    <row r="210" spans="1:13" s="4" customFormat="1" ht="18.75">
      <c r="A210" s="20"/>
      <c r="B210" s="3"/>
      <c r="C210" s="13"/>
      <c r="D210" s="3"/>
      <c r="E210" s="13"/>
      <c r="F210" s="10"/>
      <c r="G210" s="11"/>
      <c r="H210" s="3"/>
      <c r="I210" s="3"/>
      <c r="J210" s="3"/>
      <c r="K210" s="3"/>
      <c r="L210" s="12"/>
      <c r="M210" s="5"/>
    </row>
    <row r="211" spans="1:13" s="4" customFormat="1" ht="18.75">
      <c r="A211" s="20"/>
      <c r="B211" s="3"/>
      <c r="C211" s="13"/>
      <c r="D211" s="3"/>
      <c r="E211" s="13"/>
      <c r="F211" s="10"/>
      <c r="G211" s="11"/>
      <c r="H211" s="3"/>
      <c r="I211" s="3"/>
      <c r="J211" s="3"/>
      <c r="K211" s="3"/>
      <c r="L211" s="12"/>
      <c r="M211" s="5"/>
    </row>
    <row r="212" spans="1:13" s="4" customFormat="1" ht="18.75">
      <c r="A212" s="20"/>
      <c r="B212" s="3"/>
      <c r="C212" s="13"/>
      <c r="D212" s="3"/>
      <c r="E212" s="13"/>
      <c r="F212" s="10"/>
      <c r="G212" s="11"/>
      <c r="H212" s="3"/>
      <c r="I212" s="3"/>
      <c r="J212" s="3"/>
      <c r="K212" s="3"/>
      <c r="L212" s="12"/>
      <c r="M212" s="5"/>
    </row>
    <row r="213" spans="1:13" s="4" customFormat="1" ht="18.75">
      <c r="A213" s="20"/>
      <c r="B213" s="3"/>
      <c r="C213" s="13"/>
      <c r="D213" s="3"/>
      <c r="E213" s="13"/>
      <c r="F213" s="10"/>
      <c r="G213" s="11"/>
      <c r="H213" s="3"/>
      <c r="I213" s="3"/>
      <c r="J213" s="3"/>
      <c r="K213" s="3"/>
      <c r="L213" s="12"/>
      <c r="M213" s="5"/>
    </row>
    <row r="214" spans="1:13" s="4" customFormat="1" ht="18.75">
      <c r="A214" s="20"/>
      <c r="B214" s="3"/>
      <c r="C214" s="13"/>
      <c r="D214" s="3"/>
      <c r="E214" s="13"/>
      <c r="F214" s="10"/>
      <c r="G214" s="11"/>
      <c r="H214" s="3"/>
      <c r="I214" s="3"/>
      <c r="J214" s="3"/>
      <c r="K214" s="3"/>
      <c r="L214" s="12"/>
      <c r="M214" s="7"/>
    </row>
    <row r="215" spans="1:13" s="4" customFormat="1" ht="18.75">
      <c r="A215" s="20"/>
      <c r="B215" s="3"/>
      <c r="C215" s="13"/>
      <c r="D215" s="3"/>
      <c r="E215" s="13"/>
      <c r="F215" s="10"/>
      <c r="G215" s="11"/>
      <c r="H215" s="3"/>
      <c r="I215" s="3"/>
      <c r="J215" s="3"/>
      <c r="K215" s="3"/>
      <c r="L215" s="12"/>
      <c r="M215" s="7"/>
    </row>
    <row r="216" spans="1:13" s="4" customFormat="1" ht="18.75">
      <c r="A216" s="21"/>
      <c r="B216" s="3"/>
      <c r="C216" s="13"/>
      <c r="D216" s="3"/>
      <c r="E216" s="13"/>
      <c r="F216" s="10"/>
      <c r="G216" s="11"/>
      <c r="H216" s="3"/>
      <c r="I216" s="3"/>
      <c r="J216" s="3"/>
      <c r="K216" s="3"/>
      <c r="L216" s="12"/>
      <c r="M216" s="12"/>
    </row>
    <row r="217" spans="2:13" s="4" customFormat="1" ht="18.75">
      <c r="B217" s="3"/>
      <c r="C217" s="13"/>
      <c r="D217" s="3"/>
      <c r="E217" s="13"/>
      <c r="F217" s="10"/>
      <c r="G217" s="11"/>
      <c r="H217" s="3"/>
      <c r="I217" s="3"/>
      <c r="J217" s="3"/>
      <c r="K217" s="3"/>
      <c r="L217" s="12"/>
      <c r="M217" s="12"/>
    </row>
    <row r="218" spans="2:13" s="4" customFormat="1" ht="18.75"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  <c r="M218" s="12"/>
    </row>
    <row r="219" spans="2:13" s="4" customFormat="1" ht="18.75"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  <c r="M219" s="12"/>
    </row>
    <row r="220" spans="2:13" s="4" customFormat="1" ht="18.75"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12"/>
    </row>
    <row r="221" spans="2:13" s="4" customFormat="1" ht="18.75"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  <c r="M221" s="12"/>
    </row>
    <row r="222" spans="2:13" s="4" customFormat="1" ht="18.75"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  <c r="M222" s="12"/>
    </row>
    <row r="223" spans="1:13" s="4" customFormat="1" ht="17.25" customHeight="1">
      <c r="A223" s="6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  <c r="M223" s="12"/>
    </row>
    <row r="224" spans="1:13" s="4" customFormat="1" ht="17.25" customHeight="1">
      <c r="A224" s="6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  <c r="M224" s="12"/>
    </row>
    <row r="225" spans="1:13" s="4" customFormat="1" ht="17.25" customHeight="1">
      <c r="A225" s="6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  <c r="M225" s="12"/>
    </row>
    <row r="226" spans="1:13" s="4" customFormat="1" ht="17.25" customHeight="1">
      <c r="A226" s="6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  <c r="M226" s="12"/>
    </row>
    <row r="227" spans="1:13" s="4" customFormat="1" ht="17.25" customHeight="1">
      <c r="A227" s="6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  <c r="M227" s="12"/>
    </row>
    <row r="228" spans="1:13" s="4" customFormat="1" ht="17.25" customHeight="1">
      <c r="A228" s="6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  <c r="M228" s="12"/>
    </row>
    <row r="229" spans="1:13" s="4" customFormat="1" ht="17.25" customHeight="1">
      <c r="A229" s="6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  <c r="M229" s="12"/>
    </row>
    <row r="230" spans="1:13" s="4" customFormat="1" ht="17.25" customHeight="1">
      <c r="A230" s="6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  <c r="M230" s="12"/>
    </row>
    <row r="231" spans="2:13" s="4" customFormat="1" ht="18.75"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  <c r="M231" s="12"/>
    </row>
    <row r="232" spans="2:13" s="4" customFormat="1" ht="18" customHeight="1"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  <c r="M232" s="12"/>
    </row>
    <row r="233" spans="2:13" s="4" customFormat="1" ht="18" customHeight="1"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  <c r="M233" s="12"/>
    </row>
    <row r="234" spans="2:13" s="4" customFormat="1" ht="18" customHeight="1"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  <c r="M234" s="12"/>
    </row>
    <row r="235" spans="2:13" s="4" customFormat="1" ht="19.5" customHeight="1"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  <c r="M235" s="12"/>
    </row>
    <row r="236" spans="2:13" s="4" customFormat="1" ht="19.5" customHeight="1"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  <c r="M236" s="12"/>
    </row>
    <row r="237" spans="2:13" s="4" customFormat="1" ht="18.75"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  <c r="M237" s="12"/>
    </row>
    <row r="238" spans="1:13" s="4" customFormat="1" ht="18.75">
      <c r="A238" s="5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  <c r="M238" s="12"/>
    </row>
    <row r="239" spans="1:13" s="5" customFormat="1" ht="18.75">
      <c r="A239" s="4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12"/>
    </row>
    <row r="240" spans="2:13" s="4" customFormat="1" ht="18.75"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12"/>
    </row>
    <row r="241" spans="2:13" s="4" customFormat="1" ht="18.75"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12"/>
    </row>
    <row r="242" spans="2:13" s="4" customFormat="1" ht="18.75"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12"/>
    </row>
    <row r="243" spans="2:13" s="4" customFormat="1" ht="18.75"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12"/>
    </row>
    <row r="244" spans="2:13" s="4" customFormat="1" ht="18.75"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12"/>
    </row>
    <row r="245" spans="2:13" s="4" customFormat="1" ht="18.75" customHeight="1"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12"/>
    </row>
    <row r="246" spans="2:13" s="4" customFormat="1" ht="18.75" customHeight="1"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12"/>
    </row>
    <row r="247" spans="1:13" s="4" customFormat="1" ht="18.75" customHeight="1">
      <c r="A247" s="5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12"/>
    </row>
    <row r="248" spans="2:13" s="5" customFormat="1" ht="18.75"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12"/>
    </row>
    <row r="249" spans="2:13" s="5" customFormat="1" ht="18.75"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12"/>
    </row>
    <row r="250" spans="2:13" s="5" customFormat="1" ht="18.75"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12"/>
    </row>
    <row r="251" spans="2:13" s="5" customFormat="1" ht="18.75"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12"/>
    </row>
    <row r="252" spans="2:13" s="5" customFormat="1" ht="18.75"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12"/>
    </row>
    <row r="253" spans="1:13" s="5" customFormat="1" ht="18.75">
      <c r="A253" s="7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12"/>
    </row>
    <row r="254" spans="2:13" s="7" customFormat="1" ht="18.75" customHeight="1"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12"/>
    </row>
    <row r="255" spans="1:13" s="7" customFormat="1" ht="18.75" customHeight="1">
      <c r="A255" s="14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2:13" s="14" customFormat="1" ht="21" customHeight="1"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1:13" s="14" customFormat="1" ht="21" customHeight="1">
      <c r="A257" s="7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1:13" s="7" customFormat="1" ht="18.75">
      <c r="A258" s="9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2:13" s="9" customFormat="1" ht="18.75" customHeight="1"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1:13" s="9" customFormat="1" ht="20.25" customHeight="1">
      <c r="A260" s="7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1:13" s="7" customFormat="1" ht="8.25" customHeight="1">
      <c r="A261" s="8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2:13" s="8" customFormat="1" ht="26.25" customHeight="1"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2:13" s="8" customFormat="1" ht="16.5" customHeight="1"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1:13" s="8" customFormat="1" ht="27.75" customHeight="1">
      <c r="A264" s="2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</sheetData>
  <sheetProtection/>
  <mergeCells count="36">
    <mergeCell ref="L9:L10"/>
    <mergeCell ref="B25:B31"/>
    <mergeCell ref="H9:H10"/>
    <mergeCell ref="C9:C10"/>
    <mergeCell ref="E9:E10"/>
    <mergeCell ref="B91:B92"/>
    <mergeCell ref="B48:B58"/>
    <mergeCell ref="F9:F10"/>
    <mergeCell ref="G9:G10"/>
    <mergeCell ref="B11:B16"/>
    <mergeCell ref="A186:A193"/>
    <mergeCell ref="A10:A185"/>
    <mergeCell ref="B105:B111"/>
    <mergeCell ref="B9:B10"/>
    <mergeCell ref="B17:B18"/>
    <mergeCell ref="B124:B129"/>
    <mergeCell ref="B63:B72"/>
    <mergeCell ref="B73:B90"/>
    <mergeCell ref="B93:B104"/>
    <mergeCell ref="B133:B135"/>
    <mergeCell ref="B112:B123"/>
    <mergeCell ref="B32:B38"/>
    <mergeCell ref="B39:B40"/>
    <mergeCell ref="B20:B24"/>
    <mergeCell ref="B60:B62"/>
    <mergeCell ref="B41:B47"/>
    <mergeCell ref="D9:D10"/>
    <mergeCell ref="A8:L8"/>
    <mergeCell ref="B1:L1"/>
    <mergeCell ref="B2:L2"/>
    <mergeCell ref="B3:L3"/>
    <mergeCell ref="B4:L4"/>
    <mergeCell ref="B7:L7"/>
    <mergeCell ref="B6:L6"/>
    <mergeCell ref="B5:L5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2019-08-21T11:22:07Z</cp:lastPrinted>
  <dcterms:created xsi:type="dcterms:W3CDTF">2010-08-04T06:04:22Z</dcterms:created>
  <dcterms:modified xsi:type="dcterms:W3CDTF">2019-08-22T03:58:44Z</dcterms:modified>
  <cp:category/>
  <cp:version/>
  <cp:contentType/>
  <cp:contentStatus/>
</cp:coreProperties>
</file>