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825" yWindow="90" windowWidth="16080" windowHeight="12420" tabRatio="772"/>
  </bookViews>
  <sheets>
    <sheet name="Трубы" sheetId="1" r:id="rId1"/>
    <sheet name="Отводы ОГ" sheetId="8" r:id="rId2"/>
    <sheet name="Тройники" sheetId="3" r:id="rId3"/>
    <sheet name="Днище" sheetId="7" r:id="rId4"/>
    <sheet name="Переходы" sheetId="4" r:id="rId5"/>
    <sheet name="Краны" sheetId="9" r:id="rId6"/>
    <sheet name="КИП" sheetId="11" r:id="rId7"/>
  </sheets>
  <definedNames>
    <definedName name="_xlnm._FilterDatabase" localSheetId="3" hidden="1">Днище!$A$1:$H$4</definedName>
    <definedName name="_xlnm._FilterDatabase" localSheetId="6" hidden="1">КИП!$A$1:$G$19</definedName>
    <definedName name="_xlnm._FilterDatabase" localSheetId="5" hidden="1">Краны!$A$1:$I$16</definedName>
    <definedName name="_xlnm._FilterDatabase" localSheetId="1" hidden="1">'Отводы ОГ'!$A$1:$H$5</definedName>
    <definedName name="_xlnm._FilterDatabase" localSheetId="4" hidden="1">Переходы!$A$1:$H$3</definedName>
    <definedName name="_xlnm._FilterDatabase" localSheetId="2" hidden="1">Тройники!$A$1:$H$16</definedName>
    <definedName name="_xlnm._FilterDatabase" localSheetId="0" hidden="1">Трубы!$A$1:$J$6</definedName>
  </definedNames>
  <calcPr calcId="144525"/>
</workbook>
</file>

<file path=xl/calcChain.xml><?xml version="1.0" encoding="utf-8"?>
<calcChain xmlns="http://schemas.openxmlformats.org/spreadsheetml/2006/main">
  <c r="H5" i="1" l="1"/>
  <c r="H6" i="1"/>
  <c r="H5" i="3" l="1"/>
  <c r="H2" i="1" l="1"/>
  <c r="I15" i="9" l="1"/>
  <c r="D17" i="3" l="1"/>
  <c r="I2" i="9" l="1"/>
  <c r="I7" i="9" l="1"/>
  <c r="I6" i="9"/>
  <c r="A3" i="1" l="1"/>
  <c r="A4" i="1" s="1"/>
  <c r="A5" i="1" s="1"/>
  <c r="A6" i="1" s="1"/>
  <c r="H3" i="4"/>
  <c r="H2" i="4"/>
  <c r="H3" i="1"/>
  <c r="G12" i="11"/>
  <c r="D5" i="7"/>
  <c r="G19" i="11"/>
  <c r="G18" i="11"/>
  <c r="G17" i="11"/>
  <c r="G16" i="11"/>
  <c r="G15" i="11"/>
  <c r="G14" i="11"/>
  <c r="G13" i="11"/>
  <c r="G11" i="11"/>
  <c r="G10" i="11"/>
  <c r="G9" i="11"/>
  <c r="G8" i="11"/>
  <c r="G7" i="11"/>
  <c r="G6" i="11"/>
  <c r="G5" i="11"/>
  <c r="G4" i="11"/>
  <c r="G3" i="11"/>
  <c r="G2" i="11"/>
  <c r="D6" i="8"/>
  <c r="D4" i="4"/>
  <c r="H4" i="1"/>
  <c r="H7" i="1" s="1"/>
  <c r="I14" i="9"/>
  <c r="H2" i="8"/>
  <c r="H3" i="8"/>
  <c r="H5" i="8"/>
  <c r="H4" i="8"/>
  <c r="I10" i="9"/>
  <c r="I13" i="9"/>
  <c r="I12" i="9"/>
  <c r="I11" i="9"/>
  <c r="I9" i="9"/>
  <c r="I8" i="9"/>
  <c r="I5" i="9"/>
  <c r="I4" i="9"/>
  <c r="I3" i="9"/>
  <c r="H3" i="3"/>
  <c r="H4" i="3"/>
  <c r="H2" i="3"/>
  <c r="H9" i="3"/>
  <c r="H7" i="3"/>
  <c r="H8" i="3"/>
  <c r="H11" i="3"/>
  <c r="H13" i="3"/>
  <c r="H12" i="3"/>
  <c r="H15" i="3"/>
  <c r="H16" i="3"/>
  <c r="H3" i="7"/>
</calcChain>
</file>

<file path=xl/sharedStrings.xml><?xml version="1.0" encoding="utf-8"?>
<sst xmlns="http://schemas.openxmlformats.org/spreadsheetml/2006/main" count="265" uniqueCount="127">
  <si>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</si>
  <si>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</si>
  <si>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</si>
  <si>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</si>
  <si>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</si>
  <si>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</si>
  <si>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ТУ, ГОСТ</t>
  </si>
  <si>
    <t>Шов, изоляция</t>
  </si>
  <si>
    <t>ТУ 1381-012-05757848-2005,  ТУ 1394-015-05757848-2011</t>
  </si>
  <si>
    <t>прямошовная, в изоляции ПЭПк-3-Н</t>
  </si>
  <si>
    <t xml:space="preserve">Труба 530х12 с заглушками, К52 </t>
  </si>
  <si>
    <t>ТУ 14-158-153-2005, ТУ 1390-014-00186654-2010</t>
  </si>
  <si>
    <t xml:space="preserve">прямошовная, в изоляции  </t>
  </si>
  <si>
    <t xml:space="preserve">Труба 1220х15,4 с заглушками, 10Г2ФБЮ, К60 </t>
  </si>
  <si>
    <t>ТУ 1381-016-00186654-2010, ТУ 1390-014-00186654-2010</t>
  </si>
  <si>
    <t xml:space="preserve">Труба 1420х18,7 с заглушками,  К60 </t>
  </si>
  <si>
    <t>Итого</t>
  </si>
  <si>
    <t xml:space="preserve">Труба 1420х18,7 с заглушками, К60 </t>
  </si>
  <si>
    <t>Труба 812,8х32,5  Х70</t>
  </si>
  <si>
    <t xml:space="preserve">ТУ 1381-010-EPET-2010, ТУ 7200-200-01-2008 </t>
  </si>
  <si>
    <t>Волгоградская область, г. Урюпинск</t>
  </si>
  <si>
    <t>Воронежская область, г. Калач</t>
  </si>
  <si>
    <t xml:space="preserve"> Ленинградская область г. Выборг</t>
  </si>
  <si>
    <t>Europipe /  2010 г.в</t>
  </si>
  <si>
    <t xml:space="preserve"> АО "ВМЗ"/ 2015 г.в</t>
  </si>
  <si>
    <t>ОАО "ЧТПЗ" / 2015 г.в</t>
  </si>
  <si>
    <t>ОАО "ЧТПЗ" / 2016 г.в</t>
  </si>
  <si>
    <t>Кол-во,             шт  / метров</t>
  </si>
  <si>
    <t>Производитель / год выпуска</t>
  </si>
  <si>
    <t>шт</t>
  </si>
  <si>
    <t>МО г. Щелково, ул. Моск., д.1</t>
  </si>
  <si>
    <t>Тройник ТШСР 720(10К60)х530(12К60)-5,4-0,75-УХЛ с изоляцией ПК-40 ТУ 1469-006-00153229-2009, ТУ 1469-011-00153229-2008 (изол.)</t>
  </si>
  <si>
    <t>Тройник ТШС 720(16К60)х530(16К60) -7,5-0,6-УХЛГазТУ 1469-014-01395041-07</t>
  </si>
  <si>
    <t>ТройникТСР 530(14К60)х325(14К48)-7,5-0,75-К60-УХЛ без заводской изоляции ТУ 1469-019-74238272-10</t>
  </si>
  <si>
    <t>Тройник ТШС 1220(16 К60)х530(12 К52)-5,6-0,6-У с изоляцией Пк-40 ТУ 1469-016-01395041-2008</t>
  </si>
  <si>
    <t>шт.</t>
  </si>
  <si>
    <t>Тройник ТШС 530(12 К52)х159(6 К42)-5,6-0,75-У с изоляцией Пк-40 ТУ 1469-016-01395041-2008</t>
  </si>
  <si>
    <t>Тройник ТШС 820(10 К56)-5,6-0,75-У с изоляцией Пк-40 ТУ 1469-016-01395041-2008</t>
  </si>
  <si>
    <t>Тройник ТШС 1220(16,3 К60)х325(12 К42)-7,5-0,75-У с изоляцией Пк-40 ТУ 1469-028-78795288-2012</t>
  </si>
  <si>
    <t>Тройник ТШСР 1420(18,7 К60)х1220(16,3 К60)-7,5-0,75-У с изоляцией Пк-40 ТУ 1469-006-65392821-2012</t>
  </si>
  <si>
    <t>Тройник ТШСР 1420(18,7 К60)х325(12 К42)-7,5-0,75-У с изоляцией Пк-40 ТУ 1469-028-78795288-2012</t>
  </si>
  <si>
    <t>Тройник ТШС 1220(16,3 К60)х325(12 К42)-7,5-0,75-У с изоляцией Пк-40 ТУ 1469-065-05764432-2010</t>
  </si>
  <si>
    <t>Тройник ТШСР 1420(18,7 К60)х325(12 К42)-7,5-0,75-У с изоляцией Пк-40 ТУ 1469-065-05764432-2010</t>
  </si>
  <si>
    <t>№ п/п</t>
  </si>
  <si>
    <t>Отвод ОГ 27-1420(18,7 К60)-7,5-0,75-5DN-2350/2350-УХЛ с изоляцией Пк-40 ТУ 1469-006-56802935-2010</t>
  </si>
  <si>
    <t>Отвод ОГ 30-1420(16,6 К60)-7,5-0,9-5DN-2550/2550-У с изоляцией Пк-40 ТУ 1469-006-56802935-2010</t>
  </si>
  <si>
    <t>Отвод ОГ 45-1420(16,6 К60)-7,5-0,9-5DN-3550/3550-У с изоляцией Пк-40 ТУ 1469-006-56802935-2010</t>
  </si>
  <si>
    <t>Отвод ОГ 44-1420(18,7 К60)-7,5-0,75-5DN-3500/3500-У с изоляцией Пк-40 ТУ 1469-006-56802935-2010</t>
  </si>
  <si>
    <t>Переход ПШСК 1020(12 К60)х820(10 К56)-5,6-0,75-У с изоляцией Пк-40 ТУ 1469-016-01395041-2008</t>
  </si>
  <si>
    <t>задвижка клиновая фланцевая  Ду2" 1500# среда природный газ с содержанием H2S до 6%, СО2 о 2,5%, герм.класс А, ТУ ЗК.305365.001</t>
  </si>
  <si>
    <t>компл</t>
  </si>
  <si>
    <t>задвижка клиновая фланцевая Ду 4" 600# RTJ ANSI, класс герметичности А, рабочая среда - природный газ с содержанием H2S до 6%, СО2 до 6%</t>
  </si>
  <si>
    <t>Стоимость за ед</t>
  </si>
  <si>
    <t>Цена за ед. руб с ндс</t>
  </si>
  <si>
    <t>Количество, кг, на ед</t>
  </si>
  <si>
    <t>Общая сумма</t>
  </si>
  <si>
    <t>Сумма</t>
  </si>
  <si>
    <t>Днище ДШ 720(9 К55)-5,6-0,75-У ТУ 1469-016-01395041-2008</t>
  </si>
  <si>
    <t>Цена за ед. руб</t>
  </si>
  <si>
    <t>Количество, кг на ед</t>
  </si>
  <si>
    <t xml:space="preserve">Цена за ед. руб </t>
  </si>
  <si>
    <t>МТР</t>
  </si>
  <si>
    <t>Е И</t>
  </si>
  <si>
    <t>Адрес</t>
  </si>
  <si>
    <t>кран шаровой ДУ100 РУ16 СТ.20 ПОД ПРИВАРКУ</t>
  </si>
  <si>
    <t>Вентиль 15с58нж Ду50</t>
  </si>
  <si>
    <t>Вентиль 15с58нж Ду80</t>
  </si>
  <si>
    <t>КРАН ШАРОВОЙ DN 50 PN 1,6 МПа ПРИВАРНОЙ С РУЧНЫМ УПРАВЛЕНИЕМ ХЛ ЗАРД 050.016.40-03.Р</t>
  </si>
  <si>
    <t>Кран шаровой фланцевый с ответными фланцами из углерод.стали Ду150 Ру1,6 МПа ; рабочая среда-горячая</t>
  </si>
  <si>
    <t>Переключающее устройство  23с20нж ДУ-100-6,3, Ду100 РУ 6,3МПа с КОФ, крепежом и прокладками</t>
  </si>
  <si>
    <t xml:space="preserve">кран шаровой фланцевый Ду 3" 900# RTJ ANSI, с ручным приводом, класс герметичности А, среда природный газ с содержанием H2S до 6%, СО2 до 6% с коф. </t>
  </si>
  <si>
    <t xml:space="preserve">кран шаровой фланцевый Ду 3" 1500# RTJ ANSI, класс герметичности А, среда природный газ с содержанием H2S до 6%, СО2 до 6%, с коф. </t>
  </si>
  <si>
    <t xml:space="preserve">кран шаровой фланцевый Ду6" 1500# RTJ ANSI, с ручным приводом, класс герметичности А, среда природный газ с содержанием H2S до 6%, СО2 до 6%, с коф. </t>
  </si>
  <si>
    <t xml:space="preserve">кран шаровой фланцевый Ду 4" 1500# RTJ ANSI ,с ручным приводом, класс герметичности А, рабочая  среда природный газ с содержанием H2S до 6%, СО2 до 6%. </t>
  </si>
  <si>
    <t>Кран шаровой газоплотного исполнения DKG-EAST (Венгрия) с пневмогидровлическим приводом и системой управления GIG 1,5 фирмы BIFFI, Ду 400 ру 100</t>
  </si>
  <si>
    <t>8  /  92,69 м</t>
  </si>
  <si>
    <t>42 / 504 м</t>
  </si>
  <si>
    <t xml:space="preserve"> Курская область,  г. Обоянь</t>
  </si>
  <si>
    <t>г. Обоянь</t>
  </si>
  <si>
    <t xml:space="preserve">г. Калач  </t>
  </si>
  <si>
    <t xml:space="preserve">г. Урюпинск  </t>
  </si>
  <si>
    <t>г.Уфа ул. Электрозаводская 2д</t>
  </si>
  <si>
    <t>671, 672</t>
  </si>
  <si>
    <t>Лента крепежная FT/HTS</t>
  </si>
  <si>
    <t>рул</t>
  </si>
  <si>
    <t>Автоматический воздухоотводчик  с обратным клапаном  Ду15 EAGLE, 9020040</t>
  </si>
  <si>
    <t>580,582,584,586</t>
  </si>
  <si>
    <t>Коробка соединительная КП16С-23 ХЛ1</t>
  </si>
  <si>
    <t>588, 589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</si>
  <si>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</si>
  <si>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</si>
  <si>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</si>
  <si>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</si>
  <si>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595, 596</t>
  </si>
  <si>
    <t>Коробка соединительная КП48ПС-2(10) ХЛ1</t>
  </si>
  <si>
    <t>597, 599</t>
  </si>
  <si>
    <t>Коробка соединительная КП48ПС-25-41 ХЛ1</t>
  </si>
  <si>
    <t>Коробка соединительная КП64ПС-25-41 ХЛ1</t>
  </si>
  <si>
    <t>602, 496</t>
  </si>
  <si>
    <t>Коробка соединительная РТВ401-1Б/0</t>
  </si>
  <si>
    <t>612, 613</t>
  </si>
  <si>
    <t>Переключатель пакетный 2ExGN25-90 ХЛ1 из пластика</t>
  </si>
  <si>
    <t>Пост сигнализации ПСВМ-С 53 ХЛ1</t>
  </si>
  <si>
    <t>617,618,619,621,622,623</t>
  </si>
  <si>
    <t>Пост управления ПВК-13 У1</t>
  </si>
  <si>
    <t>Пост управления ПВК-15 ХЛ1</t>
  </si>
  <si>
    <t>Табло ВЭЛ-Т-Н"ГАЗ"(220АС)УХЛ1, ExdIICT6, IP65</t>
  </si>
  <si>
    <t>717, 749</t>
  </si>
  <si>
    <t>Вставка диэлектрическая ВД-2 (Ж83-Р806) ТУ 3414-001-85287380-12</t>
  </si>
  <si>
    <t>722, 754</t>
  </si>
  <si>
    <t>Коробка соединительная КС-10 с кабельными сальниковыми вводами: С16-2 шт., С22-1 шт. ТУ 4218 003 17416124-97</t>
  </si>
  <si>
    <t xml:space="preserve">2  /  </t>
  </si>
  <si>
    <t>12  / 135,43 м</t>
  </si>
  <si>
    <t>Кольцо КП 1020(12х12 К60)-5,6-0,75-У ТУ 1469-016-01395041-2008</t>
  </si>
  <si>
    <t>Цена за ед</t>
  </si>
  <si>
    <t>Кран шаровой ПТ39150-050 DN50 PN16,0МПа</t>
  </si>
  <si>
    <t>Стоимость  руб. с НДС за ед</t>
  </si>
  <si>
    <t xml:space="preserve"> </t>
  </si>
  <si>
    <t>Ду 100 Ру 100</t>
  </si>
  <si>
    <t>Кол-во, кг, на ед</t>
  </si>
  <si>
    <t xml:space="preserve">Ду 50 Ру 250 </t>
  </si>
  <si>
    <t>Ду 100 Ру 250  (APT) BAC VALVES</t>
  </si>
  <si>
    <t>Ду 150 Ру 250 (TSB) BAC VALVES</t>
  </si>
  <si>
    <t>Ду 80 Ру 250 (APT) BAC VALVES</t>
  </si>
  <si>
    <t>Ду 80 Ру 150 (APT) BAC VALVES</t>
  </si>
  <si>
    <t>Тройник ТС 720(16К52)-5,6-0,6-ХЛТУ1468-018-00153821-06</t>
  </si>
  <si>
    <t xml:space="preserve"> кг, на 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</si>
</sst>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64" fontId="2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2" fontId="3" fillId="0" borderId="1" xfId="0" applyNumberFormat="1" applyFont="1" applyBorder="1"/>
    <xf numFmtId="3" fontId="2" fillId="2" borderId="1" xfId="0" applyNumberFormat="1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wrapText="1"/>
    </xf>
    <xf numFmtId="0" fontId="5" fillId="0" borderId="0" xfId="0" applyFont="1"/>
    <xf numFmtId="2" fontId="5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3" fontId="5" fillId="0" borderId="0" xfId="0" applyNumberFormat="1" applyFont="1"/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3" fontId="3" fillId="3" borderId="1" xfId="0" applyNumberFormat="1" applyFont="1" applyFill="1" applyBorder="1" applyAlignment="1">
      <alignment wrapText="1"/>
    </xf>
    <xf numFmtId="3" fontId="0" fillId="0" borderId="0" xfId="0" applyNumberFormat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wrapText="1"/>
    </xf>
    <xf numFmtId="0" fontId="3" fillId="3" borderId="0" xfId="0" applyFont="1" applyFill="1"/>
    <xf numFmtId="164" fontId="0" fillId="0" borderId="0" xfId="0" applyNumberFormat="1"/>
    <xf numFmtId="1" fontId="2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/>
    </xf>
    <xf numFmtId="3" fontId="0" fillId="0" borderId="0" xfId="0" applyNumberFormat="1" applyAlignment="1">
      <alignment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wrapText="1"/>
    </xf>
    <xf numFmtId="0" fontId="3" fillId="0" borderId="0" xfId="0" applyFont="1" applyBorder="1"/>
    <xf numFmtId="2" fontId="2" fillId="3" borderId="3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3" borderId="0" xfId="0" applyFont="1" applyFill="1"/>
    <xf numFmtId="3" fontId="3" fillId="3" borderId="3" xfId="0" applyNumberFormat="1" applyFont="1" applyFill="1" applyBorder="1" applyAlignment="1">
      <alignment horizontal="center" wrapText="1"/>
    </xf>
    <xf numFmtId="1" fontId="6" fillId="0" borderId="2" xfId="0" applyNumberFormat="1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left" vertical="center" wrapText="1"/>
    </xf>
    <xf numFmtId="2" fontId="4" fillId="3" borderId="2" xfId="0" applyNumberFormat="1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="90" zoomScaleNormal="90" workbookViewId="0">
      <pane ySplit="1" topLeftCell="A2" activePane="bottomLeft" state="frozen"/>
      <selection pane="bottomLeft" activeCell="K11" sqref="K11"/>
    </sheetView>
  </sheetViews>
  <sheetFormatPr defaultRowHeight="15" x14ac:dyDescent="0.25"/>
  <cols>
    <col min="1" max="1" width="5.7109375" style="5" customWidth="1"/>
    <col min="2" max="2" width="32.28515625" style="12" customWidth="1"/>
    <col min="3" max="3" width="28.85546875" customWidth="1"/>
    <col min="4" max="4" width="22.42578125" hidden="1" customWidth="1"/>
    <col min="5" max="5" width="24.140625" hidden="1" customWidth="1"/>
    <col min="6" max="6" width="22.28515625" customWidth="1"/>
    <col min="7" max="7" width="5.7109375" customWidth="1"/>
    <col min="8" max="8" width="10.140625" customWidth="1"/>
    <col min="9" max="9" width="12.42578125" customWidth="1"/>
    <col min="10" max="10" width="12" style="5" customWidth="1"/>
    <col min="11" max="11" width="17.140625" customWidth="1"/>
    <col min="12" max="12" width="32" customWidth="1"/>
  </cols>
  <sheetData>
    <row r="1" spans="1:12" s="3" customFormat="1" ht="38.25" customHeight="1" x14ac:dyDescent="0.25">
      <c r="A1" s="7" t="s">
        <v>5</v>
      </c>
      <c r="B1" s="11" t="s">
        <v>3</v>
      </c>
      <c r="C1" s="4" t="s">
        <v>0</v>
      </c>
      <c r="D1" s="8" t="s">
        <v>6</v>
      </c>
      <c r="E1" s="8" t="s">
        <v>7</v>
      </c>
      <c r="F1" s="8" t="s">
        <v>28</v>
      </c>
      <c r="G1" s="4" t="s">
        <v>1</v>
      </c>
      <c r="H1" s="4" t="s">
        <v>2</v>
      </c>
      <c r="I1" s="6" t="s">
        <v>116</v>
      </c>
      <c r="J1" s="6" t="s">
        <v>27</v>
      </c>
    </row>
    <row r="2" spans="1:12" ht="27.75" customHeight="1" x14ac:dyDescent="0.25">
      <c r="A2" s="55">
        <v>1</v>
      </c>
      <c r="B2" s="22" t="s">
        <v>77</v>
      </c>
      <c r="C2" s="22" t="s">
        <v>10</v>
      </c>
      <c r="D2" s="22" t="s">
        <v>8</v>
      </c>
      <c r="E2" s="22" t="s">
        <v>9</v>
      </c>
      <c r="F2" s="22" t="s">
        <v>24</v>
      </c>
      <c r="G2" s="23" t="s">
        <v>4</v>
      </c>
      <c r="H2" s="56">
        <f>3.722</f>
        <v>3.722</v>
      </c>
      <c r="I2" s="37">
        <v>75000</v>
      </c>
      <c r="J2" s="37" t="s">
        <v>111</v>
      </c>
      <c r="K2" s="54"/>
      <c r="L2" s="54"/>
    </row>
    <row r="3" spans="1:12" ht="25.5" x14ac:dyDescent="0.25">
      <c r="A3" s="55">
        <f>A2+1</f>
        <v>2</v>
      </c>
      <c r="B3" s="10" t="s">
        <v>22</v>
      </c>
      <c r="C3" s="10" t="s">
        <v>18</v>
      </c>
      <c r="D3" s="10" t="s">
        <v>19</v>
      </c>
      <c r="E3" s="22" t="s">
        <v>12</v>
      </c>
      <c r="F3" s="22" t="s">
        <v>23</v>
      </c>
      <c r="G3" s="23" t="s">
        <v>4</v>
      </c>
      <c r="H3" s="56">
        <f>93.708-7.281</f>
        <v>86.426999999999992</v>
      </c>
      <c r="I3" s="57">
        <v>39000</v>
      </c>
      <c r="J3" s="57" t="s">
        <v>112</v>
      </c>
    </row>
    <row r="4" spans="1:12" ht="30" customHeight="1" x14ac:dyDescent="0.25">
      <c r="A4" s="55">
        <f t="shared" ref="A4:A6" si="0">A3+1</f>
        <v>3</v>
      </c>
      <c r="B4" s="22" t="s">
        <v>20</v>
      </c>
      <c r="C4" s="22" t="s">
        <v>13</v>
      </c>
      <c r="D4" s="22" t="s">
        <v>11</v>
      </c>
      <c r="E4" s="22" t="s">
        <v>12</v>
      </c>
      <c r="F4" s="22" t="s">
        <v>26</v>
      </c>
      <c r="G4" s="23" t="s">
        <v>4</v>
      </c>
      <c r="H4" s="56">
        <f>42.829</f>
        <v>42.829000000000001</v>
      </c>
      <c r="I4" s="57">
        <v>75000</v>
      </c>
      <c r="J4" s="57" t="s">
        <v>75</v>
      </c>
    </row>
    <row r="5" spans="1:12" ht="38.25" x14ac:dyDescent="0.25">
      <c r="A5" s="55">
        <f t="shared" si="0"/>
        <v>4</v>
      </c>
      <c r="B5" s="22" t="s">
        <v>21</v>
      </c>
      <c r="C5" s="22" t="s">
        <v>15</v>
      </c>
      <c r="D5" s="22" t="s">
        <v>14</v>
      </c>
      <c r="E5" s="22" t="s">
        <v>12</v>
      </c>
      <c r="F5" s="22" t="s">
        <v>25</v>
      </c>
      <c r="G5" s="23" t="s">
        <v>4</v>
      </c>
      <c r="H5" s="56">
        <f>1213.222-46.503-31.277-15.665-93.894-78.432-78.485</f>
        <v>868.96600000000001</v>
      </c>
      <c r="I5" s="57">
        <v>75000</v>
      </c>
      <c r="J5" s="57"/>
      <c r="K5" s="54"/>
    </row>
    <row r="6" spans="1:12" ht="35.25" customHeight="1" x14ac:dyDescent="0.25">
      <c r="A6" s="55">
        <f t="shared" si="0"/>
        <v>5</v>
      </c>
      <c r="B6" s="22" t="s">
        <v>20</v>
      </c>
      <c r="C6" s="22" t="s">
        <v>17</v>
      </c>
      <c r="D6" s="22" t="s">
        <v>14</v>
      </c>
      <c r="E6" s="22" t="s">
        <v>12</v>
      </c>
      <c r="F6" s="22" t="s">
        <v>25</v>
      </c>
      <c r="G6" s="23" t="s">
        <v>4</v>
      </c>
      <c r="H6" s="56">
        <f>329.042</f>
        <v>329.04199999999997</v>
      </c>
      <c r="I6" s="57">
        <v>75000</v>
      </c>
      <c r="J6" s="57" t="s">
        <v>76</v>
      </c>
      <c r="K6" s="54"/>
    </row>
    <row r="7" spans="1:12" x14ac:dyDescent="0.25">
      <c r="A7" s="16"/>
      <c r="B7" s="17"/>
      <c r="C7" s="18"/>
      <c r="D7" s="18"/>
      <c r="E7" s="18"/>
      <c r="F7" s="18"/>
      <c r="G7" s="9" t="s">
        <v>16</v>
      </c>
      <c r="H7" s="19">
        <f>SUBTOTAL(9,H2:H6)</f>
        <v>1330.9859999999999</v>
      </c>
      <c r="I7" s="14"/>
      <c r="J7" s="15"/>
    </row>
    <row r="10" spans="1:12" x14ac:dyDescent="0.25">
      <c r="H10" s="54"/>
    </row>
    <row r="11" spans="1:12" x14ac:dyDescent="0.25">
      <c r="H11" s="54"/>
    </row>
  </sheetData>
  <autoFilter ref="A1:J6"/>
  <pageMargins left="0.25" right="0.25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="80" zoomScaleNormal="80" workbookViewId="0">
      <pane ySplit="1" topLeftCell="A2" activePane="bottomLeft" state="frozen"/>
      <selection pane="bottomLeft" activeCell="E32" sqref="E32"/>
    </sheetView>
  </sheetViews>
  <sheetFormatPr defaultRowHeight="12.75" x14ac:dyDescent="0.2"/>
  <cols>
    <col min="1" max="1" width="6.140625" style="51" customWidth="1"/>
    <col min="2" max="2" width="57.28515625" style="51" customWidth="1"/>
    <col min="3" max="3" width="9.140625" style="51"/>
    <col min="4" max="4" width="8.42578125" style="52" customWidth="1"/>
    <col min="5" max="5" width="12.5703125" style="62" customWidth="1"/>
    <col min="6" max="6" width="19.140625" style="51" customWidth="1"/>
    <col min="7" max="7" width="10.85546875" style="52" customWidth="1"/>
    <col min="8" max="8" width="13.85546875" style="52" customWidth="1"/>
    <col min="9" max="16384" width="9.140625" style="51"/>
  </cols>
  <sheetData>
    <row r="1" spans="1:8" ht="25.5" x14ac:dyDescent="0.2">
      <c r="A1" s="4" t="s">
        <v>43</v>
      </c>
      <c r="B1" s="4" t="s">
        <v>0</v>
      </c>
      <c r="C1" s="4" t="s">
        <v>1</v>
      </c>
      <c r="D1" s="41" t="s">
        <v>2</v>
      </c>
      <c r="E1" s="41" t="s">
        <v>126</v>
      </c>
      <c r="F1" s="4" t="s">
        <v>3</v>
      </c>
      <c r="G1" s="41" t="s">
        <v>60</v>
      </c>
      <c r="H1" s="41" t="s">
        <v>55</v>
      </c>
    </row>
    <row r="2" spans="1:8" ht="25.5" x14ac:dyDescent="0.2">
      <c r="A2" s="20">
        <v>731</v>
      </c>
      <c r="B2" s="1" t="s">
        <v>44</v>
      </c>
      <c r="C2" s="20" t="s">
        <v>35</v>
      </c>
      <c r="D2" s="40">
        <v>1</v>
      </c>
      <c r="E2" s="46">
        <v>3775</v>
      </c>
      <c r="F2" s="20" t="s">
        <v>79</v>
      </c>
      <c r="G2" s="46">
        <v>139675</v>
      </c>
      <c r="H2" s="46">
        <f>G2*D2</f>
        <v>139675</v>
      </c>
    </row>
    <row r="3" spans="1:8" ht="25.5" x14ac:dyDescent="0.2">
      <c r="A3" s="20">
        <v>733</v>
      </c>
      <c r="B3" s="1" t="s">
        <v>45</v>
      </c>
      <c r="C3" s="20" t="s">
        <v>35</v>
      </c>
      <c r="D3" s="40">
        <v>1</v>
      </c>
      <c r="E3" s="46">
        <v>3800</v>
      </c>
      <c r="F3" s="20" t="s">
        <v>79</v>
      </c>
      <c r="G3" s="46">
        <v>140600</v>
      </c>
      <c r="H3" s="46">
        <f>G3*D3</f>
        <v>140600</v>
      </c>
    </row>
    <row r="4" spans="1:8" ht="25.5" x14ac:dyDescent="0.2">
      <c r="A4" s="20">
        <v>757</v>
      </c>
      <c r="B4" s="1" t="s">
        <v>47</v>
      </c>
      <c r="C4" s="20" t="s">
        <v>35</v>
      </c>
      <c r="D4" s="40">
        <v>1</v>
      </c>
      <c r="E4" s="46">
        <v>5460</v>
      </c>
      <c r="F4" s="20" t="s">
        <v>80</v>
      </c>
      <c r="G4" s="46">
        <v>202020</v>
      </c>
      <c r="H4" s="46">
        <f>G4*D4</f>
        <v>202020</v>
      </c>
    </row>
    <row r="5" spans="1:8" ht="25.5" x14ac:dyDescent="0.2">
      <c r="A5" s="20">
        <v>735</v>
      </c>
      <c r="B5" s="1" t="s">
        <v>46</v>
      </c>
      <c r="C5" s="20" t="s">
        <v>35</v>
      </c>
      <c r="D5" s="40">
        <v>1</v>
      </c>
      <c r="E5" s="46">
        <v>5155</v>
      </c>
      <c r="F5" s="20" t="s">
        <v>79</v>
      </c>
      <c r="G5" s="46">
        <v>190735</v>
      </c>
      <c r="H5" s="46">
        <f>G5*D5</f>
        <v>190735</v>
      </c>
    </row>
    <row r="6" spans="1:8" x14ac:dyDescent="0.2">
      <c r="A6" s="32"/>
      <c r="B6" s="32"/>
      <c r="C6" s="32"/>
      <c r="D6" s="49">
        <f>SUBTOTAL(9,D2:D5)</f>
        <v>4</v>
      </c>
      <c r="E6" s="46"/>
      <c r="F6" s="33"/>
      <c r="G6" s="49"/>
      <c r="H6" s="49"/>
    </row>
  </sheetData>
  <autoFilter ref="A1:H5"/>
  <conditionalFormatting sqref="B1:B1048576">
    <cfRule type="duplicateValues" dxfId="12" priority="2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80" zoomScaleNormal="80" workbookViewId="0">
      <pane ySplit="1" topLeftCell="A2" activePane="bottomLeft" state="frozen"/>
      <selection pane="bottomLeft" activeCell="B29" sqref="B29"/>
    </sheetView>
  </sheetViews>
  <sheetFormatPr defaultRowHeight="12.75" x14ac:dyDescent="0.2"/>
  <cols>
    <col min="1" max="1" width="5" style="38" customWidth="1"/>
    <col min="2" max="2" width="57.140625" style="38" customWidth="1"/>
    <col min="3" max="3" width="7.140625" style="38" customWidth="1"/>
    <col min="4" max="4" width="7.5703125" style="45" customWidth="1"/>
    <col min="5" max="5" width="11" style="45" customWidth="1"/>
    <col min="6" max="6" width="26.5703125" style="38" customWidth="1"/>
    <col min="7" max="7" width="14.140625" style="43" customWidth="1"/>
    <col min="8" max="8" width="11.140625" style="43" customWidth="1"/>
    <col min="9" max="9" width="10.85546875" style="38" customWidth="1"/>
    <col min="10" max="16384" width="9.140625" style="38"/>
  </cols>
  <sheetData>
    <row r="1" spans="1:9" ht="25.5" x14ac:dyDescent="0.2">
      <c r="A1" s="4" t="s">
        <v>43</v>
      </c>
      <c r="B1" s="4" t="s">
        <v>0</v>
      </c>
      <c r="C1" s="4" t="s">
        <v>1</v>
      </c>
      <c r="D1" s="41" t="s">
        <v>2</v>
      </c>
      <c r="E1" s="36" t="s">
        <v>54</v>
      </c>
      <c r="F1" s="34" t="s">
        <v>3</v>
      </c>
      <c r="G1" s="41" t="s">
        <v>52</v>
      </c>
      <c r="H1" s="41" t="s">
        <v>56</v>
      </c>
    </row>
    <row r="2" spans="1:9" ht="25.5" customHeight="1" x14ac:dyDescent="0.2">
      <c r="A2" s="21">
        <v>436</v>
      </c>
      <c r="B2" s="22" t="s">
        <v>33</v>
      </c>
      <c r="C2" s="2" t="s">
        <v>29</v>
      </c>
      <c r="D2" s="40">
        <v>1</v>
      </c>
      <c r="E2" s="37">
        <v>142</v>
      </c>
      <c r="F2" s="24" t="s">
        <v>30</v>
      </c>
      <c r="G2" s="26">
        <v>8236</v>
      </c>
      <c r="H2" s="40">
        <f>G2*D2</f>
        <v>8236</v>
      </c>
    </row>
    <row r="3" spans="1:9" ht="38.25" customHeight="1" x14ac:dyDescent="0.2">
      <c r="A3" s="21">
        <v>143</v>
      </c>
      <c r="B3" s="22" t="s">
        <v>31</v>
      </c>
      <c r="C3" s="2" t="s">
        <v>29</v>
      </c>
      <c r="D3" s="40">
        <v>1</v>
      </c>
      <c r="E3" s="37">
        <v>334</v>
      </c>
      <c r="F3" s="24" t="s">
        <v>30</v>
      </c>
      <c r="G3" s="26">
        <v>19372</v>
      </c>
      <c r="H3" s="40">
        <f>G3*D3</f>
        <v>19372</v>
      </c>
    </row>
    <row r="4" spans="1:9" ht="25.5" customHeight="1" x14ac:dyDescent="0.2">
      <c r="A4" s="21">
        <v>169</v>
      </c>
      <c r="B4" s="22" t="s">
        <v>32</v>
      </c>
      <c r="C4" s="2" t="s">
        <v>29</v>
      </c>
      <c r="D4" s="40">
        <v>2</v>
      </c>
      <c r="E4" s="37">
        <v>351</v>
      </c>
      <c r="F4" s="24" t="s">
        <v>30</v>
      </c>
      <c r="G4" s="26">
        <v>20358</v>
      </c>
      <c r="H4" s="40">
        <f>G4*D4</f>
        <v>40716</v>
      </c>
    </row>
    <row r="5" spans="1:9" ht="25.5" customHeight="1" x14ac:dyDescent="0.2">
      <c r="A5" s="21">
        <v>191</v>
      </c>
      <c r="B5" s="22" t="s">
        <v>125</v>
      </c>
      <c r="C5" s="2" t="s">
        <v>29</v>
      </c>
      <c r="D5" s="40">
        <v>1</v>
      </c>
      <c r="E5" s="85">
        <v>430</v>
      </c>
      <c r="F5" s="20" t="s">
        <v>30</v>
      </c>
      <c r="G5" s="40">
        <v>24940</v>
      </c>
      <c r="H5" s="40">
        <f>G5*D5</f>
        <v>24940</v>
      </c>
    </row>
    <row r="6" spans="1:9" s="83" customFormat="1" x14ac:dyDescent="0.2">
      <c r="A6" s="82"/>
      <c r="B6" s="82"/>
      <c r="C6" s="82"/>
      <c r="D6" s="63"/>
      <c r="E6" s="73"/>
      <c r="F6" s="82"/>
      <c r="G6" s="63"/>
      <c r="H6" s="63"/>
    </row>
    <row r="7" spans="1:9" ht="25.5" customHeight="1" x14ac:dyDescent="0.2">
      <c r="A7" s="21" t="s">
        <v>82</v>
      </c>
      <c r="B7" s="22" t="s">
        <v>36</v>
      </c>
      <c r="C7" s="2" t="s">
        <v>35</v>
      </c>
      <c r="D7" s="40">
        <v>2</v>
      </c>
      <c r="E7" s="37">
        <v>110</v>
      </c>
      <c r="F7" s="27" t="s">
        <v>78</v>
      </c>
      <c r="G7" s="26">
        <v>6380</v>
      </c>
      <c r="H7" s="40">
        <f>G7*D7</f>
        <v>12760</v>
      </c>
    </row>
    <row r="8" spans="1:9" ht="25.5" customHeight="1" x14ac:dyDescent="0.2">
      <c r="A8" s="21">
        <v>674</v>
      </c>
      <c r="B8" s="22" t="s">
        <v>37</v>
      </c>
      <c r="C8" s="2" t="s">
        <v>35</v>
      </c>
      <c r="D8" s="40">
        <v>1</v>
      </c>
      <c r="E8" s="37">
        <v>590</v>
      </c>
      <c r="F8" s="27" t="s">
        <v>78</v>
      </c>
      <c r="G8" s="26">
        <v>34220</v>
      </c>
      <c r="H8" s="40">
        <f>G8*D8</f>
        <v>34220</v>
      </c>
    </row>
    <row r="9" spans="1:9" ht="25.5" customHeight="1" x14ac:dyDescent="0.2">
      <c r="A9" s="21">
        <v>670</v>
      </c>
      <c r="B9" s="22" t="s">
        <v>34</v>
      </c>
      <c r="C9" s="2" t="s">
        <v>35</v>
      </c>
      <c r="D9" s="40">
        <v>1</v>
      </c>
      <c r="E9" s="37">
        <v>685</v>
      </c>
      <c r="F9" s="27" t="s">
        <v>78</v>
      </c>
      <c r="G9" s="26">
        <v>39730</v>
      </c>
      <c r="H9" s="40">
        <f>G9*D9</f>
        <v>39730</v>
      </c>
    </row>
    <row r="10" spans="1:9" s="83" customFormat="1" x14ac:dyDescent="0.2">
      <c r="A10" s="82"/>
      <c r="B10" s="82"/>
      <c r="C10" s="82"/>
      <c r="D10" s="63"/>
      <c r="E10" s="73"/>
      <c r="F10" s="82"/>
      <c r="G10" s="63"/>
      <c r="H10" s="63"/>
    </row>
    <row r="11" spans="1:9" ht="25.5" customHeight="1" x14ac:dyDescent="0.2">
      <c r="A11" s="21">
        <v>737</v>
      </c>
      <c r="B11" s="22" t="s">
        <v>38</v>
      </c>
      <c r="C11" s="2" t="s">
        <v>35</v>
      </c>
      <c r="D11" s="40">
        <v>1</v>
      </c>
      <c r="E11" s="37">
        <v>840</v>
      </c>
      <c r="F11" s="20" t="s">
        <v>79</v>
      </c>
      <c r="G11" s="26">
        <v>48720</v>
      </c>
      <c r="H11" s="40">
        <f>G11*D11</f>
        <v>48720</v>
      </c>
    </row>
    <row r="12" spans="1:9" ht="25.5" customHeight="1" x14ac:dyDescent="0.2">
      <c r="A12" s="21">
        <v>740</v>
      </c>
      <c r="B12" s="22" t="s">
        <v>40</v>
      </c>
      <c r="C12" s="2" t="s">
        <v>35</v>
      </c>
      <c r="D12" s="40">
        <v>1</v>
      </c>
      <c r="E12" s="37">
        <v>1350</v>
      </c>
      <c r="F12" s="20" t="s">
        <v>79</v>
      </c>
      <c r="G12" s="26">
        <v>78300</v>
      </c>
      <c r="H12" s="40">
        <f>G12*D12</f>
        <v>78300</v>
      </c>
      <c r="I12" s="43"/>
    </row>
    <row r="13" spans="1:9" ht="25.5" customHeight="1" x14ac:dyDescent="0.2">
      <c r="A13" s="21">
        <v>739</v>
      </c>
      <c r="B13" s="22" t="s">
        <v>39</v>
      </c>
      <c r="C13" s="2" t="s">
        <v>35</v>
      </c>
      <c r="D13" s="40">
        <v>1</v>
      </c>
      <c r="E13" s="37">
        <v>3600</v>
      </c>
      <c r="F13" s="20" t="s">
        <v>79</v>
      </c>
      <c r="G13" s="26">
        <v>208800</v>
      </c>
      <c r="H13" s="40">
        <f>G13*D13</f>
        <v>208800</v>
      </c>
      <c r="I13" s="43"/>
    </row>
    <row r="14" spans="1:9" x14ac:dyDescent="0.2">
      <c r="B14" s="84"/>
    </row>
    <row r="15" spans="1:9" ht="25.5" customHeight="1" x14ac:dyDescent="0.2">
      <c r="A15" s="21">
        <v>760</v>
      </c>
      <c r="B15" s="22" t="s">
        <v>41</v>
      </c>
      <c r="C15" s="2" t="s">
        <v>35</v>
      </c>
      <c r="D15" s="40">
        <v>1</v>
      </c>
      <c r="E15" s="37">
        <v>840</v>
      </c>
      <c r="F15" s="20" t="s">
        <v>80</v>
      </c>
      <c r="G15" s="26">
        <v>48720</v>
      </c>
      <c r="H15" s="40">
        <f t="shared" ref="H15:H16" si="0">G15*D15</f>
        <v>48720</v>
      </c>
    </row>
    <row r="16" spans="1:9" ht="25.5" customHeight="1" x14ac:dyDescent="0.2">
      <c r="A16" s="21">
        <v>762</v>
      </c>
      <c r="B16" s="22" t="s">
        <v>42</v>
      </c>
      <c r="C16" s="2" t="s">
        <v>35</v>
      </c>
      <c r="D16" s="40">
        <v>1</v>
      </c>
      <c r="E16" s="37">
        <v>1350</v>
      </c>
      <c r="F16" s="20" t="s">
        <v>80</v>
      </c>
      <c r="G16" s="26">
        <v>78300</v>
      </c>
      <c r="H16" s="40">
        <f t="shared" si="0"/>
        <v>78300</v>
      </c>
      <c r="I16" s="43"/>
    </row>
    <row r="17" spans="1:8" x14ac:dyDescent="0.2">
      <c r="A17" s="39"/>
      <c r="B17" s="25" t="s">
        <v>16</v>
      </c>
      <c r="C17" s="39"/>
      <c r="D17" s="44">
        <f>SUBTOTAL(9,D2:D16)</f>
        <v>14</v>
      </c>
      <c r="E17" s="42"/>
      <c r="F17" s="39"/>
      <c r="G17" s="42"/>
      <c r="H17" s="42"/>
    </row>
  </sheetData>
  <autoFilter ref="A1:H16"/>
  <conditionalFormatting sqref="B15:B1048576 B1:B4 B6:B13">
    <cfRule type="duplicateValues" dxfId="11" priority="51"/>
    <cfRule type="duplicateValues" dxfId="10" priority="5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pane ySplit="1" topLeftCell="A2" activePane="bottomLeft" state="frozen"/>
      <selection pane="bottomLeft" activeCell="B29" sqref="B29"/>
    </sheetView>
  </sheetViews>
  <sheetFormatPr defaultRowHeight="12.75" x14ac:dyDescent="0.2"/>
  <cols>
    <col min="1" max="1" width="9.140625" style="18"/>
    <col min="2" max="2" width="37.140625" style="18" customWidth="1"/>
    <col min="3" max="3" width="8.42578125" style="18" customWidth="1"/>
    <col min="4" max="4" width="7.85546875" style="48" customWidth="1"/>
    <col min="5" max="5" width="10.85546875" style="48" hidden="1" customWidth="1"/>
    <col min="6" max="6" width="24.42578125" style="18" customWidth="1"/>
    <col min="7" max="7" width="11.140625" style="47" customWidth="1"/>
    <col min="8" max="8" width="9.140625" style="47" customWidth="1"/>
    <col min="9" max="16384" width="9.140625" style="18"/>
  </cols>
  <sheetData>
    <row r="1" spans="1:10" ht="26.25" customHeight="1" x14ac:dyDescent="0.2">
      <c r="A1" s="29" t="s">
        <v>43</v>
      </c>
      <c r="B1" s="29" t="s">
        <v>0</v>
      </c>
      <c r="C1" s="29" t="s">
        <v>1</v>
      </c>
      <c r="D1" s="41" t="s">
        <v>2</v>
      </c>
      <c r="E1" s="36" t="s">
        <v>59</v>
      </c>
      <c r="F1" s="29" t="s">
        <v>3</v>
      </c>
      <c r="G1" s="41" t="s">
        <v>58</v>
      </c>
      <c r="H1" s="41" t="s">
        <v>56</v>
      </c>
    </row>
    <row r="2" spans="1:10" s="71" customFormat="1" ht="15" customHeight="1" x14ac:dyDescent="0.2">
      <c r="A2" s="72"/>
      <c r="B2" s="72"/>
      <c r="C2" s="72"/>
      <c r="D2" s="63"/>
      <c r="E2" s="73"/>
      <c r="F2" s="72"/>
      <c r="G2" s="63"/>
      <c r="H2" s="63"/>
    </row>
    <row r="3" spans="1:10" ht="25.5" x14ac:dyDescent="0.2">
      <c r="A3" s="27">
        <v>660</v>
      </c>
      <c r="B3" s="66" t="s">
        <v>57</v>
      </c>
      <c r="C3" s="28" t="s">
        <v>35</v>
      </c>
      <c r="D3" s="40">
        <v>1</v>
      </c>
      <c r="E3" s="37">
        <v>62</v>
      </c>
      <c r="F3" s="27" t="s">
        <v>78</v>
      </c>
      <c r="G3" s="40">
        <v>6014</v>
      </c>
      <c r="H3" s="40">
        <f>G3*D3</f>
        <v>6014</v>
      </c>
    </row>
    <row r="4" spans="1:10" s="71" customFormat="1" x14ac:dyDescent="0.2">
      <c r="A4" s="67"/>
      <c r="B4" s="68"/>
      <c r="C4" s="69"/>
      <c r="D4" s="64"/>
      <c r="E4" s="70"/>
      <c r="F4" s="67"/>
      <c r="G4" s="64"/>
      <c r="H4" s="64"/>
    </row>
    <row r="5" spans="1:10" x14ac:dyDescent="0.2">
      <c r="A5" s="30"/>
      <c r="B5" s="25" t="s">
        <v>16</v>
      </c>
      <c r="C5" s="30"/>
      <c r="D5" s="15">
        <f>SUBTOTAL(9,D2:D4)</f>
        <v>1</v>
      </c>
      <c r="E5" s="15"/>
      <c r="F5" s="31"/>
      <c r="G5" s="14"/>
      <c r="H5" s="14"/>
      <c r="J5" s="47"/>
    </row>
    <row r="6" spans="1:10" x14ac:dyDescent="0.2">
      <c r="J6" s="47"/>
    </row>
  </sheetData>
  <autoFilter ref="A1:H4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pane ySplit="1" topLeftCell="A2" activePane="bottomLeft" state="frozen"/>
      <selection pane="bottomLeft" activeCell="G3" sqref="G3"/>
    </sheetView>
  </sheetViews>
  <sheetFormatPr defaultRowHeight="12.75" x14ac:dyDescent="0.2"/>
  <cols>
    <col min="1" max="1" width="9.140625" style="18"/>
    <col min="2" max="2" width="45" style="53" customWidth="1"/>
    <col min="3" max="3" width="6" style="18" customWidth="1"/>
    <col min="4" max="4" width="7.140625" style="47" customWidth="1"/>
    <col min="5" max="5" width="9" style="47" hidden="1" customWidth="1"/>
    <col min="6" max="6" width="21.140625" style="18" customWidth="1"/>
    <col min="7" max="7" width="12.5703125" style="47" customWidth="1"/>
    <col min="8" max="8" width="11.7109375" style="47" customWidth="1"/>
    <col min="9" max="16384" width="9.140625" style="18"/>
  </cols>
  <sheetData>
    <row r="1" spans="1:8" ht="23.25" customHeight="1" x14ac:dyDescent="0.2">
      <c r="A1" s="4" t="s">
        <v>43</v>
      </c>
      <c r="B1" s="4" t="s">
        <v>0</v>
      </c>
      <c r="C1" s="4" t="s">
        <v>1</v>
      </c>
      <c r="D1" s="41" t="s">
        <v>2</v>
      </c>
      <c r="E1" s="41" t="s">
        <v>54</v>
      </c>
      <c r="F1" s="4" t="s">
        <v>3</v>
      </c>
      <c r="G1" s="41" t="s">
        <v>53</v>
      </c>
      <c r="H1" s="41" t="s">
        <v>56</v>
      </c>
    </row>
    <row r="2" spans="1:8" ht="25.5" x14ac:dyDescent="0.2">
      <c r="A2" s="20">
        <v>667</v>
      </c>
      <c r="B2" s="1" t="s">
        <v>48</v>
      </c>
      <c r="C2" s="2" t="s">
        <v>35</v>
      </c>
      <c r="D2" s="40">
        <v>1</v>
      </c>
      <c r="E2" s="74">
        <v>315</v>
      </c>
      <c r="F2" s="27" t="s">
        <v>78</v>
      </c>
      <c r="G2" s="40">
        <v>18270</v>
      </c>
      <c r="H2" s="46">
        <f t="shared" ref="H2:H3" si="0">G2*D2</f>
        <v>18270</v>
      </c>
    </row>
    <row r="3" spans="1:8" ht="25.5" x14ac:dyDescent="0.2">
      <c r="A3" s="20">
        <v>661</v>
      </c>
      <c r="B3" s="1" t="s">
        <v>113</v>
      </c>
      <c r="C3" s="2" t="s">
        <v>35</v>
      </c>
      <c r="D3" s="40">
        <v>1</v>
      </c>
      <c r="E3" s="46">
        <v>87</v>
      </c>
      <c r="F3" s="27" t="s">
        <v>78</v>
      </c>
      <c r="G3" s="40">
        <v>5046</v>
      </c>
      <c r="H3" s="46">
        <f t="shared" si="0"/>
        <v>5046</v>
      </c>
    </row>
    <row r="4" spans="1:8" x14ac:dyDescent="0.2">
      <c r="C4" s="35" t="s">
        <v>16</v>
      </c>
      <c r="D4" s="15">
        <f>SUBTOTAL(9,D2:D3)</f>
        <v>2</v>
      </c>
      <c r="E4" s="15"/>
      <c r="F4" s="31"/>
      <c r="G4" s="14"/>
      <c r="H4" s="14"/>
    </row>
  </sheetData>
  <autoFilter ref="A1:H3"/>
  <conditionalFormatting sqref="B4:B1048576 B1">
    <cfRule type="duplicateValues" dxfId="9" priority="3"/>
    <cfRule type="duplicateValues" dxfId="8" priority="4"/>
  </conditionalFormatting>
  <conditionalFormatting sqref="B3">
    <cfRule type="duplicateValues" dxfId="7" priority="2"/>
  </conditionalFormatting>
  <conditionalFormatting sqref="B2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zoomScaleNormal="100" workbookViewId="0">
      <pane ySplit="1" topLeftCell="A2" activePane="bottomLeft" state="frozen"/>
      <selection pane="bottomLeft" activeCell="C20" sqref="C20"/>
    </sheetView>
  </sheetViews>
  <sheetFormatPr defaultRowHeight="15" x14ac:dyDescent="0.25"/>
  <cols>
    <col min="1" max="1" width="5.42578125" style="77" customWidth="1"/>
    <col min="2" max="2" width="57.5703125" style="3" customWidth="1"/>
    <col min="3" max="3" width="18.140625" style="3" customWidth="1"/>
    <col min="4" max="4" width="6.5703125" style="3" customWidth="1"/>
    <col min="5" max="5" width="6.28515625" style="58" customWidth="1"/>
    <col min="6" max="6" width="9" style="50" hidden="1" customWidth="1"/>
    <col min="7" max="7" width="19.5703125" style="3" customWidth="1"/>
    <col min="8" max="8" width="10.85546875" style="50" customWidth="1"/>
    <col min="9" max="9" width="10.140625" style="50" customWidth="1"/>
    <col min="10" max="10" width="12.140625" style="3" customWidth="1"/>
    <col min="11" max="16384" width="9.140625" style="3"/>
  </cols>
  <sheetData>
    <row r="1" spans="1:16" ht="26.25" x14ac:dyDescent="0.25">
      <c r="A1" s="41" t="s">
        <v>5</v>
      </c>
      <c r="B1" s="4" t="s">
        <v>61</v>
      </c>
      <c r="C1" s="4"/>
      <c r="D1" s="4" t="s">
        <v>62</v>
      </c>
      <c r="E1" s="41" t="s">
        <v>2</v>
      </c>
      <c r="F1" s="36" t="s">
        <v>119</v>
      </c>
      <c r="G1" s="4" t="s">
        <v>63</v>
      </c>
      <c r="H1" s="41" t="s">
        <v>52</v>
      </c>
      <c r="I1" s="41" t="s">
        <v>56</v>
      </c>
    </row>
    <row r="2" spans="1:16" ht="38.25" x14ac:dyDescent="0.25">
      <c r="A2" s="46">
        <v>2</v>
      </c>
      <c r="B2" s="22" t="s">
        <v>73</v>
      </c>
      <c r="C2" s="22" t="s">
        <v>121</v>
      </c>
      <c r="D2" s="21" t="s">
        <v>50</v>
      </c>
      <c r="E2" s="46">
        <v>2</v>
      </c>
      <c r="F2" s="37">
        <v>222</v>
      </c>
      <c r="G2" s="24" t="s">
        <v>30</v>
      </c>
      <c r="H2" s="13">
        <v>111000</v>
      </c>
      <c r="I2" s="13">
        <f>H2*E2</f>
        <v>222000</v>
      </c>
    </row>
    <row r="3" spans="1:16" ht="38.25" x14ac:dyDescent="0.25">
      <c r="A3" s="46">
        <v>4</v>
      </c>
      <c r="B3" s="22" t="s">
        <v>72</v>
      </c>
      <c r="C3" s="22" t="s">
        <v>122</v>
      </c>
      <c r="D3" s="21" t="s">
        <v>50</v>
      </c>
      <c r="E3" s="46">
        <v>1</v>
      </c>
      <c r="F3" s="37">
        <v>487</v>
      </c>
      <c r="G3" s="24" t="s">
        <v>30</v>
      </c>
      <c r="H3" s="13">
        <v>243500</v>
      </c>
      <c r="I3" s="13">
        <f t="shared" ref="I3:I14" si="0">H3*E3</f>
        <v>243500</v>
      </c>
    </row>
    <row r="4" spans="1:16" ht="38.25" x14ac:dyDescent="0.25">
      <c r="A4" s="46">
        <v>5</v>
      </c>
      <c r="B4" s="22" t="s">
        <v>71</v>
      </c>
      <c r="C4" s="22" t="s">
        <v>123</v>
      </c>
      <c r="D4" s="21" t="s">
        <v>50</v>
      </c>
      <c r="E4" s="46">
        <v>3</v>
      </c>
      <c r="F4" s="37">
        <v>132</v>
      </c>
      <c r="G4" s="24" t="s">
        <v>30</v>
      </c>
      <c r="H4" s="13">
        <v>66000</v>
      </c>
      <c r="I4" s="13">
        <f t="shared" si="0"/>
        <v>198000</v>
      </c>
    </row>
    <row r="5" spans="1:16" ht="38.25" x14ac:dyDescent="0.25">
      <c r="A5" s="46">
        <v>6</v>
      </c>
      <c r="B5" s="22" t="s">
        <v>70</v>
      </c>
      <c r="C5" s="22" t="s">
        <v>124</v>
      </c>
      <c r="D5" s="21" t="s">
        <v>50</v>
      </c>
      <c r="E5" s="46">
        <v>2</v>
      </c>
      <c r="F5" s="80">
        <v>85.5</v>
      </c>
      <c r="G5" s="24" t="s">
        <v>30</v>
      </c>
      <c r="H5" s="13">
        <v>42750</v>
      </c>
      <c r="I5" s="13">
        <f t="shared" si="0"/>
        <v>85500</v>
      </c>
    </row>
    <row r="6" spans="1:16" ht="25.5" x14ac:dyDescent="0.25">
      <c r="A6" s="78">
        <v>8</v>
      </c>
      <c r="B6" s="22" t="s">
        <v>49</v>
      </c>
      <c r="C6" s="22" t="s">
        <v>120</v>
      </c>
      <c r="D6" s="2" t="s">
        <v>50</v>
      </c>
      <c r="E6" s="40">
        <v>3</v>
      </c>
      <c r="F6" s="37">
        <v>86</v>
      </c>
      <c r="G6" s="24" t="s">
        <v>30</v>
      </c>
      <c r="H6" s="40">
        <v>43000</v>
      </c>
      <c r="I6" s="15">
        <f t="shared" si="0"/>
        <v>129000</v>
      </c>
    </row>
    <row r="7" spans="1:16" ht="38.25" x14ac:dyDescent="0.25">
      <c r="A7" s="20">
        <v>9</v>
      </c>
      <c r="B7" s="1" t="s">
        <v>51</v>
      </c>
      <c r="C7" s="22" t="s">
        <v>118</v>
      </c>
      <c r="D7" s="2" t="s">
        <v>50</v>
      </c>
      <c r="E7" s="40">
        <v>1</v>
      </c>
      <c r="F7" s="37">
        <v>144</v>
      </c>
      <c r="G7" s="24" t="s">
        <v>30</v>
      </c>
      <c r="H7" s="40">
        <v>72000</v>
      </c>
      <c r="I7" s="15">
        <f t="shared" si="0"/>
        <v>72000</v>
      </c>
    </row>
    <row r="8" spans="1:16" ht="39" customHeight="1" x14ac:dyDescent="0.25">
      <c r="A8" s="46">
        <v>19</v>
      </c>
      <c r="B8" s="88" t="s">
        <v>74</v>
      </c>
      <c r="C8" s="89"/>
      <c r="D8" s="21" t="s">
        <v>29</v>
      </c>
      <c r="E8" s="46">
        <v>1</v>
      </c>
      <c r="F8" s="37">
        <v>2095</v>
      </c>
      <c r="G8" s="24" t="s">
        <v>30</v>
      </c>
      <c r="H8" s="13">
        <v>395820</v>
      </c>
      <c r="I8" s="13">
        <f t="shared" si="0"/>
        <v>395820</v>
      </c>
      <c r="J8" s="58"/>
      <c r="L8" s="58"/>
      <c r="M8" s="58"/>
      <c r="N8" s="58"/>
      <c r="O8" s="58"/>
      <c r="P8" s="58"/>
    </row>
    <row r="9" spans="1:16" ht="25.5" x14ac:dyDescent="0.25">
      <c r="A9" s="46">
        <v>30</v>
      </c>
      <c r="B9" s="90" t="s">
        <v>64</v>
      </c>
      <c r="C9" s="89"/>
      <c r="D9" s="21" t="s">
        <v>29</v>
      </c>
      <c r="E9" s="46">
        <v>1</v>
      </c>
      <c r="F9" s="13">
        <v>36</v>
      </c>
      <c r="G9" s="24" t="s">
        <v>30</v>
      </c>
      <c r="H9" s="13">
        <v>3816</v>
      </c>
      <c r="I9" s="13">
        <f t="shared" si="0"/>
        <v>3816</v>
      </c>
      <c r="J9" s="58"/>
    </row>
    <row r="10" spans="1:16" ht="25.5" x14ac:dyDescent="0.25">
      <c r="A10" s="46">
        <v>701</v>
      </c>
      <c r="B10" s="90" t="s">
        <v>68</v>
      </c>
      <c r="C10" s="89"/>
      <c r="D10" s="21" t="s">
        <v>35</v>
      </c>
      <c r="E10" s="46">
        <v>1</v>
      </c>
      <c r="F10" s="13">
        <v>72</v>
      </c>
      <c r="G10" s="24" t="s">
        <v>30</v>
      </c>
      <c r="H10" s="13">
        <v>22632</v>
      </c>
      <c r="I10" s="13">
        <f>H10*E10</f>
        <v>22632</v>
      </c>
      <c r="J10" s="58"/>
    </row>
    <row r="11" spans="1:16" ht="25.5" x14ac:dyDescent="0.25">
      <c r="A11" s="46">
        <v>49</v>
      </c>
      <c r="B11" s="90" t="s">
        <v>65</v>
      </c>
      <c r="C11" s="89"/>
      <c r="D11" s="21" t="s">
        <v>29</v>
      </c>
      <c r="E11" s="46">
        <v>1</v>
      </c>
      <c r="F11" s="13">
        <v>13.7</v>
      </c>
      <c r="G11" s="24" t="s">
        <v>30</v>
      </c>
      <c r="H11" s="13">
        <v>1877</v>
      </c>
      <c r="I11" s="13">
        <f t="shared" si="0"/>
        <v>1877</v>
      </c>
      <c r="J11" s="58"/>
    </row>
    <row r="12" spans="1:16" ht="25.5" x14ac:dyDescent="0.25">
      <c r="A12" s="46">
        <v>50</v>
      </c>
      <c r="B12" s="90" t="s">
        <v>66</v>
      </c>
      <c r="C12" s="89"/>
      <c r="D12" s="21" t="s">
        <v>29</v>
      </c>
      <c r="E12" s="46">
        <v>1</v>
      </c>
      <c r="F12" s="13">
        <v>27.7</v>
      </c>
      <c r="G12" s="24" t="s">
        <v>30</v>
      </c>
      <c r="H12" s="13">
        <v>3817</v>
      </c>
      <c r="I12" s="13">
        <f t="shared" si="0"/>
        <v>3817</v>
      </c>
      <c r="J12" s="58"/>
    </row>
    <row r="13" spans="1:16" ht="25.5" x14ac:dyDescent="0.25">
      <c r="A13" s="46">
        <v>608</v>
      </c>
      <c r="B13" s="90" t="s">
        <v>67</v>
      </c>
      <c r="C13" s="89"/>
      <c r="D13" s="21" t="s">
        <v>35</v>
      </c>
      <c r="E13" s="46">
        <v>1</v>
      </c>
      <c r="F13" s="37">
        <v>16</v>
      </c>
      <c r="G13" s="20" t="s">
        <v>81</v>
      </c>
      <c r="H13" s="13">
        <v>2696</v>
      </c>
      <c r="I13" s="13">
        <f t="shared" si="0"/>
        <v>2696</v>
      </c>
      <c r="J13" s="58"/>
    </row>
    <row r="14" spans="1:16" ht="25.5" customHeight="1" x14ac:dyDescent="0.25">
      <c r="A14" s="40">
        <v>32</v>
      </c>
      <c r="B14" s="91" t="s">
        <v>69</v>
      </c>
      <c r="C14" s="89"/>
      <c r="D14" s="2" t="s">
        <v>50</v>
      </c>
      <c r="E14" s="40">
        <v>1</v>
      </c>
      <c r="F14" s="13">
        <v>220</v>
      </c>
      <c r="G14" s="24" t="s">
        <v>30</v>
      </c>
      <c r="H14" s="13">
        <v>106128</v>
      </c>
      <c r="I14" s="13">
        <f t="shared" si="0"/>
        <v>106128</v>
      </c>
      <c r="J14" s="58"/>
    </row>
    <row r="15" spans="1:16" s="38" customFormat="1" ht="25.5" x14ac:dyDescent="0.25">
      <c r="A15" s="59">
        <v>494</v>
      </c>
      <c r="B15" s="86" t="s">
        <v>115</v>
      </c>
      <c r="C15" s="87"/>
      <c r="D15" s="59" t="s">
        <v>35</v>
      </c>
      <c r="E15" s="59">
        <v>1</v>
      </c>
      <c r="F15" s="59">
        <v>24</v>
      </c>
      <c r="G15" s="20" t="s">
        <v>81</v>
      </c>
      <c r="H15" s="61">
        <v>6715.95</v>
      </c>
      <c r="I15" s="79">
        <f t="shared" ref="I15" si="1">H15*E15</f>
        <v>6715.95</v>
      </c>
      <c r="J15" s="58"/>
    </row>
    <row r="16" spans="1:16" x14ac:dyDescent="0.25">
      <c r="E16" s="3"/>
      <c r="H16" s="50" t="s">
        <v>117</v>
      </c>
    </row>
    <row r="17" spans="10:10" x14ac:dyDescent="0.25">
      <c r="J17" s="50"/>
    </row>
  </sheetData>
  <autoFilter ref="A1:I16"/>
  <mergeCells count="8">
    <mergeCell ref="B15:C15"/>
    <mergeCell ref="B8:C8"/>
    <mergeCell ref="B9:C9"/>
    <mergeCell ref="B11:C11"/>
    <mergeCell ref="B12:C12"/>
    <mergeCell ref="B13:C13"/>
    <mergeCell ref="B10:C10"/>
    <mergeCell ref="B14:C14"/>
  </mergeCells>
  <conditionalFormatting sqref="B8">
    <cfRule type="duplicateValues" dxfId="5" priority="41"/>
  </conditionalFormatting>
  <conditionalFormatting sqref="B15">
    <cfRule type="duplicateValues" dxfId="4" priority="44"/>
  </conditionalFormatting>
  <conditionalFormatting sqref="B9:B13 B1:C5">
    <cfRule type="duplicateValues" dxfId="3" priority="45"/>
  </conditionalFormatting>
  <conditionalFormatting sqref="B6:C6 B7">
    <cfRule type="duplicateValues" dxfId="2" priority="46"/>
  </conditionalFormatting>
  <conditionalFormatting sqref="C7">
    <cfRule type="duplicateValues" dxfId="1" priority="48"/>
  </conditionalFormatting>
  <pageMargins left="0.7" right="0.7" top="0.75" bottom="0.75" header="0.3" footer="0.3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Normal="100" workbookViewId="0">
      <selection activeCell="C22" sqref="C22"/>
    </sheetView>
  </sheetViews>
  <sheetFormatPr defaultRowHeight="12" x14ac:dyDescent="0.2"/>
  <cols>
    <col min="1" max="1" width="9.140625" style="81"/>
    <col min="2" max="2" width="44.5703125" style="81" customWidth="1"/>
    <col min="3" max="3" width="9.140625" style="81"/>
    <col min="4" max="4" width="7.140625" style="81" customWidth="1"/>
    <col min="5" max="5" width="21" style="81" customWidth="1"/>
    <col min="6" max="6" width="10.140625" style="81" customWidth="1"/>
    <col min="7" max="7" width="11.42578125" style="81" customWidth="1"/>
    <col min="8" max="16384" width="9.140625" style="81"/>
  </cols>
  <sheetData>
    <row r="1" spans="1:7" x14ac:dyDescent="0.2">
      <c r="A1" s="75" t="s">
        <v>43</v>
      </c>
      <c r="B1" s="75" t="s">
        <v>0</v>
      </c>
      <c r="C1" s="75" t="s">
        <v>1</v>
      </c>
      <c r="D1" s="75" t="s">
        <v>2</v>
      </c>
      <c r="E1" s="75" t="s">
        <v>3</v>
      </c>
      <c r="F1" s="76" t="s">
        <v>114</v>
      </c>
      <c r="G1" s="76" t="s">
        <v>56</v>
      </c>
    </row>
    <row r="2" spans="1:7" ht="25.5" x14ac:dyDescent="0.2">
      <c r="A2" s="59">
        <v>498</v>
      </c>
      <c r="B2" s="60" t="s">
        <v>83</v>
      </c>
      <c r="C2" s="59" t="s">
        <v>84</v>
      </c>
      <c r="D2" s="59">
        <v>220</v>
      </c>
      <c r="E2" s="20" t="s">
        <v>81</v>
      </c>
      <c r="F2" s="65">
        <v>444.15</v>
      </c>
      <c r="G2" s="65">
        <f t="shared" ref="G2:G19" si="0">F2*D2</f>
        <v>97713</v>
      </c>
    </row>
    <row r="3" spans="1:7" ht="25.5" x14ac:dyDescent="0.2">
      <c r="A3" s="59">
        <v>505</v>
      </c>
      <c r="B3" s="60" t="s">
        <v>85</v>
      </c>
      <c r="C3" s="59" t="s">
        <v>35</v>
      </c>
      <c r="D3" s="59">
        <v>3</v>
      </c>
      <c r="E3" s="20" t="s">
        <v>81</v>
      </c>
      <c r="F3" s="65">
        <v>314.29999999999995</v>
      </c>
      <c r="G3" s="65">
        <f t="shared" si="0"/>
        <v>942.89999999999986</v>
      </c>
    </row>
    <row r="4" spans="1:7" ht="25.5" x14ac:dyDescent="0.2">
      <c r="A4" s="59" t="s">
        <v>86</v>
      </c>
      <c r="B4" s="60" t="s">
        <v>87</v>
      </c>
      <c r="C4" s="59" t="s">
        <v>35</v>
      </c>
      <c r="D4" s="59">
        <v>4</v>
      </c>
      <c r="E4" s="20" t="s">
        <v>81</v>
      </c>
      <c r="F4" s="65">
        <v>7347.24</v>
      </c>
      <c r="G4" s="65">
        <f t="shared" si="0"/>
        <v>29388.959999999999</v>
      </c>
    </row>
    <row r="5" spans="1:7" ht="25.5" x14ac:dyDescent="0.2">
      <c r="A5" s="59" t="s">
        <v>88</v>
      </c>
      <c r="B5" s="60" t="s">
        <v>89</v>
      </c>
      <c r="C5" s="59" t="s">
        <v>35</v>
      </c>
      <c r="D5" s="59">
        <v>3</v>
      </c>
      <c r="E5" s="20" t="s">
        <v>81</v>
      </c>
      <c r="F5" s="65">
        <v>7347.24</v>
      </c>
      <c r="G5" s="65">
        <f t="shared" si="0"/>
        <v>22041.72</v>
      </c>
    </row>
    <row r="6" spans="1:7" ht="25.5" x14ac:dyDescent="0.2">
      <c r="A6" s="59">
        <v>591</v>
      </c>
      <c r="B6" s="60" t="s">
        <v>90</v>
      </c>
      <c r="C6" s="59" t="s">
        <v>35</v>
      </c>
      <c r="D6" s="59">
        <v>1</v>
      </c>
      <c r="E6" s="20" t="s">
        <v>81</v>
      </c>
      <c r="F6" s="65">
        <v>7594.78</v>
      </c>
      <c r="G6" s="65">
        <f t="shared" si="0"/>
        <v>7594.78</v>
      </c>
    </row>
    <row r="7" spans="1:7" ht="25.5" x14ac:dyDescent="0.2">
      <c r="A7" s="59">
        <v>593</v>
      </c>
      <c r="B7" s="60" t="s">
        <v>91</v>
      </c>
      <c r="C7" s="59" t="s">
        <v>35</v>
      </c>
      <c r="D7" s="59">
        <v>1</v>
      </c>
      <c r="E7" s="20" t="s">
        <v>81</v>
      </c>
      <c r="F7" s="65">
        <v>7594.78</v>
      </c>
      <c r="G7" s="65">
        <f t="shared" si="0"/>
        <v>7594.78</v>
      </c>
    </row>
    <row r="8" spans="1:7" ht="25.5" x14ac:dyDescent="0.2">
      <c r="A8" s="59">
        <v>594</v>
      </c>
      <c r="B8" s="60" t="s">
        <v>92</v>
      </c>
      <c r="C8" s="59" t="s">
        <v>35</v>
      </c>
      <c r="D8" s="59">
        <v>1</v>
      </c>
      <c r="E8" s="20" t="s">
        <v>81</v>
      </c>
      <c r="F8" s="65">
        <v>7594.78</v>
      </c>
      <c r="G8" s="65">
        <f t="shared" si="0"/>
        <v>7594.78</v>
      </c>
    </row>
    <row r="9" spans="1:7" ht="25.5" x14ac:dyDescent="0.2">
      <c r="A9" s="59" t="s">
        <v>93</v>
      </c>
      <c r="B9" s="60" t="s">
        <v>94</v>
      </c>
      <c r="C9" s="59" t="s">
        <v>35</v>
      </c>
      <c r="D9" s="59">
        <v>5</v>
      </c>
      <c r="E9" s="20" t="s">
        <v>81</v>
      </c>
      <c r="F9" s="65">
        <v>11139.02</v>
      </c>
      <c r="G9" s="65">
        <f t="shared" si="0"/>
        <v>55695.100000000006</v>
      </c>
    </row>
    <row r="10" spans="1:7" ht="25.5" x14ac:dyDescent="0.2">
      <c r="A10" s="59" t="s">
        <v>95</v>
      </c>
      <c r="B10" s="60" t="s">
        <v>96</v>
      </c>
      <c r="C10" s="59" t="s">
        <v>35</v>
      </c>
      <c r="D10" s="59">
        <v>3</v>
      </c>
      <c r="E10" s="20" t="s">
        <v>81</v>
      </c>
      <c r="F10" s="65">
        <v>11926.6</v>
      </c>
      <c r="G10" s="65">
        <f t="shared" si="0"/>
        <v>35779.800000000003</v>
      </c>
    </row>
    <row r="11" spans="1:7" ht="25.5" x14ac:dyDescent="0.2">
      <c r="A11" s="59">
        <v>601</v>
      </c>
      <c r="B11" s="60" t="s">
        <v>97</v>
      </c>
      <c r="C11" s="59" t="s">
        <v>35</v>
      </c>
      <c r="D11" s="59">
        <v>1</v>
      </c>
      <c r="E11" s="20" t="s">
        <v>81</v>
      </c>
      <c r="F11" s="65">
        <v>11926.6</v>
      </c>
      <c r="G11" s="65">
        <f t="shared" si="0"/>
        <v>11926.6</v>
      </c>
    </row>
    <row r="12" spans="1:7" ht="25.5" x14ac:dyDescent="0.2">
      <c r="A12" s="59" t="s">
        <v>98</v>
      </c>
      <c r="B12" s="60" t="s">
        <v>99</v>
      </c>
      <c r="C12" s="59" t="s">
        <v>35</v>
      </c>
      <c r="D12" s="59">
        <v>158</v>
      </c>
      <c r="E12" s="20" t="s">
        <v>81</v>
      </c>
      <c r="F12" s="65">
        <v>3335.05</v>
      </c>
      <c r="G12" s="65">
        <f t="shared" si="0"/>
        <v>526937.9</v>
      </c>
    </row>
    <row r="13" spans="1:7" ht="25.5" x14ac:dyDescent="0.2">
      <c r="A13" s="59" t="s">
        <v>100</v>
      </c>
      <c r="B13" s="60" t="s">
        <v>101</v>
      </c>
      <c r="C13" s="59" t="s">
        <v>35</v>
      </c>
      <c r="D13" s="59">
        <v>11</v>
      </c>
      <c r="E13" s="20" t="s">
        <v>81</v>
      </c>
      <c r="F13" s="65">
        <v>6877.4935714285721</v>
      </c>
      <c r="G13" s="65">
        <f t="shared" si="0"/>
        <v>75652.429285714286</v>
      </c>
    </row>
    <row r="14" spans="1:7" ht="25.5" x14ac:dyDescent="0.2">
      <c r="A14" s="59">
        <v>615</v>
      </c>
      <c r="B14" s="60" t="s">
        <v>102</v>
      </c>
      <c r="C14" s="59" t="s">
        <v>35</v>
      </c>
      <c r="D14" s="59">
        <v>2</v>
      </c>
      <c r="E14" s="20" t="s">
        <v>81</v>
      </c>
      <c r="F14" s="65">
        <v>1830.4999999999998</v>
      </c>
      <c r="G14" s="65">
        <f t="shared" si="0"/>
        <v>3660.9999999999995</v>
      </c>
    </row>
    <row r="15" spans="1:7" ht="36" x14ac:dyDescent="0.2">
      <c r="A15" s="59" t="s">
        <v>103</v>
      </c>
      <c r="B15" s="60" t="s">
        <v>104</v>
      </c>
      <c r="C15" s="59" t="s">
        <v>35</v>
      </c>
      <c r="D15" s="59">
        <v>15</v>
      </c>
      <c r="E15" s="20" t="s">
        <v>81</v>
      </c>
      <c r="F15" s="65">
        <v>2610.36</v>
      </c>
      <c r="G15" s="65">
        <f t="shared" si="0"/>
        <v>39155.4</v>
      </c>
    </row>
    <row r="16" spans="1:7" ht="25.5" x14ac:dyDescent="0.2">
      <c r="A16" s="59">
        <v>624</v>
      </c>
      <c r="B16" s="60" t="s">
        <v>105</v>
      </c>
      <c r="C16" s="59" t="s">
        <v>35</v>
      </c>
      <c r="D16" s="59">
        <v>1</v>
      </c>
      <c r="E16" s="20" t="s">
        <v>81</v>
      </c>
      <c r="F16" s="65">
        <v>2610.36</v>
      </c>
      <c r="G16" s="65">
        <f t="shared" si="0"/>
        <v>2610.36</v>
      </c>
    </row>
    <row r="17" spans="1:7" ht="25.5" x14ac:dyDescent="0.2">
      <c r="A17" s="59">
        <v>635</v>
      </c>
      <c r="B17" s="60" t="s">
        <v>106</v>
      </c>
      <c r="C17" s="59" t="s">
        <v>35</v>
      </c>
      <c r="D17" s="59">
        <v>2</v>
      </c>
      <c r="E17" s="20" t="s">
        <v>81</v>
      </c>
      <c r="F17" s="65">
        <v>11607.25</v>
      </c>
      <c r="G17" s="65">
        <f t="shared" si="0"/>
        <v>23214.5</v>
      </c>
    </row>
    <row r="18" spans="1:7" ht="25.5" x14ac:dyDescent="0.2">
      <c r="A18" s="59" t="s">
        <v>107</v>
      </c>
      <c r="B18" s="60" t="s">
        <v>108</v>
      </c>
      <c r="C18" s="59" t="s">
        <v>35</v>
      </c>
      <c r="D18" s="59">
        <v>34</v>
      </c>
      <c r="E18" s="20" t="s">
        <v>81</v>
      </c>
      <c r="F18" s="65">
        <v>5358.8635294117639</v>
      </c>
      <c r="G18" s="65">
        <f t="shared" si="0"/>
        <v>182201.36</v>
      </c>
    </row>
    <row r="19" spans="1:7" ht="36" x14ac:dyDescent="0.2">
      <c r="A19" s="59" t="s">
        <v>109</v>
      </c>
      <c r="B19" s="60" t="s">
        <v>110</v>
      </c>
      <c r="C19" s="59" t="s">
        <v>35</v>
      </c>
      <c r="D19" s="59">
        <v>2</v>
      </c>
      <c r="E19" s="20" t="s">
        <v>81</v>
      </c>
      <c r="F19" s="65">
        <v>632.09999999999991</v>
      </c>
      <c r="G19" s="65">
        <f t="shared" si="0"/>
        <v>1264.1999999999998</v>
      </c>
    </row>
  </sheetData>
  <autoFilter ref="A1:G19"/>
  <conditionalFormatting sqref="B1:B19">
    <cfRule type="duplicateValues" dxfId="0" priority="4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Трубы</vt:lpstr>
      <vt:lpstr>Отводы ОГ</vt:lpstr>
      <vt:lpstr>Тройники</vt:lpstr>
      <vt:lpstr>Днище</vt:lpstr>
      <vt:lpstr>Переходы</vt:lpstr>
      <vt:lpstr>Краны</vt:lpstr>
      <vt:lpstr>КИП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2022-03-01T10:57:29Z</dcterms:modified>
</cp:coreProperties>
</file>