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2865" yWindow="285" windowWidth="18585" windowHeight="10485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КИП!$A$1:$H$21</definedName>
    <definedName name="_xlnm._FilterDatabase" localSheetId="3" hidden="1">Краны!$A$1:$I$13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Трубы!$A$1:$J$11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" l="1"/>
  <c r="H9" i="1" l="1"/>
  <c r="B3" i="11"/>
  <c r="B4" i="11" s="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E12" i="11"/>
  <c r="H12" i="11" s="1"/>
  <c r="H13" i="11"/>
  <c r="H14" i="11"/>
  <c r="G3" i="8"/>
  <c r="G4" i="8"/>
  <c r="G5" i="8"/>
  <c r="G2" i="8"/>
  <c r="H2" i="8" s="1"/>
  <c r="E11" i="11"/>
  <c r="H5" i="3"/>
  <c r="D13" i="3"/>
  <c r="I2" i="9"/>
  <c r="I7" i="9"/>
  <c r="I6" i="9"/>
  <c r="H11" i="11"/>
  <c r="H21" i="11"/>
  <c r="H20" i="11"/>
  <c r="H19" i="11"/>
  <c r="H18" i="11"/>
  <c r="H17" i="11"/>
  <c r="H16" i="11"/>
  <c r="H15" i="11"/>
  <c r="H10" i="11"/>
  <c r="H9" i="11"/>
  <c r="H8" i="11"/>
  <c r="H7" i="11"/>
  <c r="H6" i="11"/>
  <c r="H5" i="11"/>
  <c r="H4" i="11"/>
  <c r="H3" i="11"/>
  <c r="H2" i="11"/>
  <c r="D6" i="8"/>
  <c r="H3" i="8"/>
  <c r="H4" i="8"/>
  <c r="H5" i="8"/>
  <c r="I10" i="9"/>
  <c r="I12" i="9"/>
  <c r="I11" i="9"/>
  <c r="I9" i="9"/>
  <c r="I8" i="9"/>
  <c r="I5" i="9"/>
  <c r="I4" i="9"/>
  <c r="I3" i="9"/>
  <c r="H3" i="3"/>
  <c r="H4" i="3"/>
  <c r="H2" i="3"/>
  <c r="H7" i="3"/>
  <c r="H9" i="3"/>
  <c r="H8" i="3"/>
  <c r="H11" i="3"/>
  <c r="H12" i="3"/>
  <c r="H12" i="1" l="1"/>
</calcChain>
</file>

<file path=xl/sharedStrings.xml><?xml version="1.0" encoding="utf-8"?>
<sst xmlns="http://schemas.openxmlformats.org/spreadsheetml/2006/main" count="252" uniqueCount="130">
  <si>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</si>
  <si>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</si>
  <si>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</si>
  <si>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</si>
  <si>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</si>
  <si>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</si>
  <si>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</si>
  <si>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</si>
  <si>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14-158-153-2005, ТУ 1390-014-00186654-2010</t>
  </si>
  <si>
    <t xml:space="preserve">прямошовная, в изоляции  </t>
  </si>
  <si>
    <t>ТУ 1381-016-00186654-2010, ТУ 1390-014-00186654-2010</t>
  </si>
  <si>
    <t>Итого</t>
  </si>
  <si>
    <t>Воронежская область, г. Калач</t>
  </si>
  <si>
    <t>Кол-во,             шт  / метров</t>
  </si>
  <si>
    <t>Производитель / год выпуска</t>
  </si>
  <si>
    <t>шт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</si>
  <si>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</si>
  <si>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</si>
  <si>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</si>
  <si>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</si>
  <si>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</si>
  <si>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</si>
  <si>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</si>
  <si>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</si>
  <si>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</si>
  <si>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</si>
  <si>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</si>
  <si>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</si>
  <si>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</si>
  <si>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</si>
  <si>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</si>
  <si>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</si>
  <si>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</si>
  <si>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</si>
  <si>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</si>
  <si>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</si>
  <si>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</si>
  <si>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</si>
  <si>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</si>
  <si>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</si>
  <si>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</si>
  <si>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</si>
  <si>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</si>
  <si>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</si>
  <si>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</si>
  <si>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</si>
  <si>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</si>
  <si>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</si>
  <si>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</si>
  <si>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 xml:space="preserve">г. Калач  </t>
  </si>
  <si>
    <t xml:space="preserve">г. Урюпинск  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</si>
  <si>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</si>
  <si>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</si>
  <si>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</si>
  <si>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</si>
  <si>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</si>
  <si>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</si>
  <si>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</si>
  <si>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</si>
  <si>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</si>
  <si>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</si>
  <si>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</si>
  <si>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</si>
  <si>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</si>
  <si>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</si>
  <si>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</si>
  <si>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</si>
  <si>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</si>
  <si>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</si>
  <si>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</si>
  <si>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</si>
  <si>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</si>
  <si>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</si>
  <si>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</si>
  <si>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</si>
  <si>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</si>
  <si>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</si>
  <si>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</si>
  <si>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</si>
  <si>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</si>
  <si>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</si>
  <si>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</si>
  <si>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</si>
  <si>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</si>
  <si>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</si>
  <si>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</si>
  <si>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</si>
  <si>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</si>
  <si>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</si>
  <si>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</si>
  <si>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б/у, нефтянка</t>
  </si>
  <si>
    <t>прямошовная, в пленке</t>
  </si>
  <si>
    <t>Труба 1220х22,7</t>
  </si>
  <si>
    <t>ОАО ВТЗ / 2014 г.в</t>
  </si>
  <si>
    <t xml:space="preserve">Труба 1420х18,7 К60 </t>
  </si>
  <si>
    <t>ОАО "ЧТПЗ" / 2015 г.в.</t>
  </si>
  <si>
    <t>МО г. Щелково</t>
  </si>
  <si>
    <t>г.Уфа</t>
  </si>
  <si>
    <t xml:space="preserve">Труба 820х8-9,5  </t>
  </si>
  <si>
    <t>Кран шаровой Ду 400 ру 100 газоплотного исполнения DKG-EAST (Венгрия) с пневмогидровлическим приводом и системой управления GIG 1,5 фирмы BIFFI, Ду 400 ру 100</t>
  </si>
  <si>
    <t>Саморегулирующаяся электрическая нагревательная лента 33НТР2-ВT</t>
  </si>
  <si>
    <t>м</t>
  </si>
  <si>
    <t>Хомут металлический PFS/3</t>
  </si>
  <si>
    <t>Комплект TKR</t>
  </si>
  <si>
    <t>Республика Башкортостан, г.Нефтекамск</t>
  </si>
  <si>
    <t xml:space="preserve">Новгородская обл.Валдайский район с. Зимогорье </t>
  </si>
  <si>
    <t>Труба 530х8 ст 10Г2ФБЮ</t>
  </si>
  <si>
    <t>Прямошовная</t>
  </si>
  <si>
    <t>ВМЗ 2003</t>
  </si>
  <si>
    <t>7шт</t>
  </si>
  <si>
    <t>Ленинградская обл. пос. Стекляный</t>
  </si>
  <si>
    <t>Труба 820х11 ст 17Г1С</t>
  </si>
  <si>
    <t>ВМЗ 2006</t>
  </si>
  <si>
    <t>Тверская обл. г. Торжок</t>
  </si>
  <si>
    <t>Труба 1020х11</t>
  </si>
  <si>
    <t>Труба 1020х12,3</t>
  </si>
  <si>
    <t>ОАО ЧТЗ 2004</t>
  </si>
  <si>
    <t>ОАО ВМЗ 2004</t>
  </si>
  <si>
    <t>Спиралешовная</t>
  </si>
  <si>
    <t>ВТЗ 2014</t>
  </si>
  <si>
    <t>Респ. Башкортостан, гор. Уфа</t>
  </si>
  <si>
    <t>Труба 1020х14 ст 17Г1С</t>
  </si>
  <si>
    <t>3шт</t>
  </si>
  <si>
    <t>2012 г.в</t>
  </si>
  <si>
    <t>г.Красннодар</t>
  </si>
  <si>
    <t xml:space="preserve">Труба 1420х21,6 К60 </t>
  </si>
  <si>
    <t xml:space="preserve"> ИТЗ / 2011 г.в</t>
  </si>
  <si>
    <t>18 шт</t>
  </si>
  <si>
    <t>37 шт</t>
  </si>
  <si>
    <t>25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</si>
</sst>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0" fontId="4" fillId="0" borderId="0" xfId="0" applyFont="1"/>
    <xf numFmtId="2" fontId="4" fillId="0" borderId="1" xfId="0" applyNumberFormat="1" applyFont="1" applyBorder="1"/>
    <xf numFmtId="3" fontId="2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/>
    <xf numFmtId="3" fontId="4" fillId="0" borderId="0" xfId="0" applyNumberFormat="1" applyFont="1"/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wrapText="1"/>
    </xf>
    <xf numFmtId="164" fontId="0" fillId="0" borderId="0" xfId="0" applyNumberFormat="1"/>
    <xf numFmtId="3" fontId="0" fillId="0" borderId="0" xfId="0" applyNumberForma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4" fillId="0" borderId="0" xfId="0" applyFont="1" applyBorder="1"/>
    <xf numFmtId="4" fontId="0" fillId="0" borderId="0" xfId="0" applyNumberFormat="1" applyAlignment="1">
      <alignment wrapText="1"/>
    </xf>
    <xf numFmtId="164" fontId="5" fillId="0" borderId="0" xfId="0" applyNumberFormat="1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3" fontId="10" fillId="3" borderId="3" xfId="0" applyNumberFormat="1" applyFont="1" applyFill="1" applyBorder="1" applyAlignment="1">
      <alignment horizontal="center" wrapText="1"/>
    </xf>
    <xf numFmtId="3" fontId="11" fillId="3" borderId="3" xfId="0" applyNumberFormat="1" applyFont="1" applyFill="1" applyBorder="1" applyAlignment="1">
      <alignment horizontal="center" vertical="center" wrapText="1"/>
    </xf>
    <xf numFmtId="3" fontId="11" fillId="3" borderId="3" xfId="0" applyNumberFormat="1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wrapText="1"/>
    </xf>
    <xf numFmtId="165" fontId="10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 wrapText="1"/>
    </xf>
    <xf numFmtId="3" fontId="14" fillId="0" borderId="0" xfId="0" applyNumberFormat="1" applyFont="1"/>
    <xf numFmtId="3" fontId="11" fillId="3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wrapText="1"/>
    </xf>
    <xf numFmtId="1" fontId="11" fillId="3" borderId="1" xfId="0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164" fontId="11" fillId="0" borderId="5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/>
    <xf numFmtId="3" fontId="10" fillId="0" borderId="5" xfId="0" applyNumberFormat="1" applyFont="1" applyBorder="1"/>
    <xf numFmtId="3" fontId="10" fillId="0" borderId="5" xfId="0" applyNumberFormat="1" applyFont="1" applyBorder="1" applyAlignment="1">
      <alignment horizontal="center"/>
    </xf>
    <xf numFmtId="2" fontId="13" fillId="3" borderId="2" xfId="0" applyNumberFormat="1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19"/>
  <sheetViews>
    <sheetView tabSelected="1" workbookViewId="0">
      <pane ySplit="1" topLeftCell="A2" activePane="bottomLeft" state="frozen"/>
      <selection pane="bottomLeft" activeCell="B10" sqref="B10"/>
    </sheetView>
  </sheetViews>
  <sheetFormatPr defaultColWidth="8.85546875" defaultRowHeight="15" x14ac:dyDescent="0.25"/>
  <cols>
    <col min="1" max="1" width="5.7109375" style="3" customWidth="1"/>
    <col min="2" max="2" width="40.7109375" style="4" customWidth="1"/>
    <col min="3" max="3" width="34.28515625" customWidth="1"/>
    <col min="4" max="4" width="22.42578125" hidden="1" customWidth="1"/>
    <col min="5" max="5" width="26" customWidth="1"/>
    <col min="6" max="6" width="22.28515625" style="3" customWidth="1"/>
    <col min="7" max="7" width="6.28515625" customWidth="1"/>
    <col min="8" max="8" width="15" customWidth="1"/>
    <col min="9" max="9" width="18.140625" customWidth="1"/>
    <col min="10" max="10" width="12" style="3" customWidth="1"/>
    <col min="11" max="11" width="17.140625" customWidth="1"/>
    <col min="12" max="12" width="32" customWidth="1"/>
  </cols>
  <sheetData>
    <row r="1" spans="1:11" s="1" customFormat="1" ht="38.25" customHeight="1" x14ac:dyDescent="0.25">
      <c r="A1" s="64" t="s">
        <v>5</v>
      </c>
      <c r="B1" s="65" t="s">
        <v>3</v>
      </c>
      <c r="C1" s="66" t="s">
        <v>0</v>
      </c>
      <c r="D1" s="67" t="s">
        <v>6</v>
      </c>
      <c r="E1" s="67" t="s">
        <v>7</v>
      </c>
      <c r="F1" s="67" t="s">
        <v>14</v>
      </c>
      <c r="G1" s="66" t="s">
        <v>1</v>
      </c>
      <c r="H1" s="66" t="s">
        <v>2</v>
      </c>
      <c r="I1" s="68" t="s">
        <v>78</v>
      </c>
      <c r="J1" s="68" t="s">
        <v>13</v>
      </c>
    </row>
    <row r="2" spans="1:11" ht="39" customHeight="1" x14ac:dyDescent="0.25">
      <c r="A2" s="69">
        <v>1</v>
      </c>
      <c r="B2" s="70" t="s">
        <v>105</v>
      </c>
      <c r="C2" s="71" t="s">
        <v>106</v>
      </c>
      <c r="D2" s="70"/>
      <c r="E2" s="34" t="s">
        <v>107</v>
      </c>
      <c r="F2" s="49" t="s">
        <v>108</v>
      </c>
      <c r="G2" s="72" t="s">
        <v>4</v>
      </c>
      <c r="H2" s="73">
        <v>8.0730000000000004</v>
      </c>
      <c r="I2" s="74">
        <v>70000</v>
      </c>
      <c r="J2" s="75" t="s">
        <v>109</v>
      </c>
    </row>
    <row r="3" spans="1:11" ht="39" customHeight="1" x14ac:dyDescent="0.25">
      <c r="A3" s="69">
        <v>2</v>
      </c>
      <c r="B3" s="34" t="s">
        <v>110</v>
      </c>
      <c r="C3" s="76" t="s">
        <v>111</v>
      </c>
      <c r="D3" s="34" t="s">
        <v>8</v>
      </c>
      <c r="E3" s="34" t="s">
        <v>107</v>
      </c>
      <c r="F3" s="49" t="s">
        <v>112</v>
      </c>
      <c r="G3" s="72" t="s">
        <v>4</v>
      </c>
      <c r="H3" s="73">
        <v>17.388000000000002</v>
      </c>
      <c r="I3" s="74">
        <v>70000</v>
      </c>
      <c r="J3" s="75" t="s">
        <v>109</v>
      </c>
    </row>
    <row r="4" spans="1:11" ht="39" customHeight="1" x14ac:dyDescent="0.25">
      <c r="A4" s="69">
        <v>3</v>
      </c>
      <c r="B4" s="34" t="s">
        <v>120</v>
      </c>
      <c r="C4" s="76" t="s">
        <v>111</v>
      </c>
      <c r="D4" s="34"/>
      <c r="E4" s="34" t="s">
        <v>118</v>
      </c>
      <c r="F4" s="49" t="s">
        <v>119</v>
      </c>
      <c r="G4" s="72" t="s">
        <v>4</v>
      </c>
      <c r="H4" s="73">
        <v>17.021000000000001</v>
      </c>
      <c r="I4" s="74">
        <v>72000</v>
      </c>
      <c r="J4" s="75" t="s">
        <v>109</v>
      </c>
    </row>
    <row r="5" spans="1:11" ht="39" customHeight="1" x14ac:dyDescent="0.25">
      <c r="A5" s="69">
        <v>4</v>
      </c>
      <c r="B5" s="34" t="s">
        <v>113</v>
      </c>
      <c r="C5" s="76" t="s">
        <v>114</v>
      </c>
      <c r="D5" s="34"/>
      <c r="E5" s="34" t="s">
        <v>107</v>
      </c>
      <c r="F5" s="49" t="s">
        <v>116</v>
      </c>
      <c r="G5" s="72" t="s">
        <v>4</v>
      </c>
      <c r="H5" s="73">
        <v>6.556</v>
      </c>
      <c r="I5" s="74">
        <v>60000</v>
      </c>
      <c r="J5" s="77">
        <v>2.5</v>
      </c>
    </row>
    <row r="6" spans="1:11" ht="39" customHeight="1" x14ac:dyDescent="0.25">
      <c r="A6" s="69">
        <v>5</v>
      </c>
      <c r="B6" s="34" t="s">
        <v>113</v>
      </c>
      <c r="C6" s="76" t="s">
        <v>115</v>
      </c>
      <c r="D6" s="34"/>
      <c r="E6" s="34" t="s">
        <v>107</v>
      </c>
      <c r="F6" s="49" t="s">
        <v>117</v>
      </c>
      <c r="G6" s="72" t="s">
        <v>4</v>
      </c>
      <c r="H6" s="73">
        <v>8.0719999999999992</v>
      </c>
      <c r="I6" s="74">
        <v>60000</v>
      </c>
      <c r="J6" s="77">
        <v>2.5</v>
      </c>
    </row>
    <row r="7" spans="1:11" ht="39" customHeight="1" x14ac:dyDescent="0.25">
      <c r="A7" s="69">
        <v>6</v>
      </c>
      <c r="B7" s="34" t="s">
        <v>120</v>
      </c>
      <c r="C7" s="76" t="s">
        <v>121</v>
      </c>
      <c r="D7" s="34"/>
      <c r="E7" s="34" t="s">
        <v>107</v>
      </c>
      <c r="F7" s="49" t="s">
        <v>123</v>
      </c>
      <c r="G7" s="72" t="s">
        <v>4</v>
      </c>
      <c r="H7" s="73">
        <v>12.228999999999999</v>
      </c>
      <c r="I7" s="74">
        <v>85000</v>
      </c>
      <c r="J7" s="77" t="s">
        <v>122</v>
      </c>
    </row>
    <row r="8" spans="1:11" ht="39" customHeight="1" x14ac:dyDescent="0.25">
      <c r="A8" s="69">
        <v>7</v>
      </c>
      <c r="B8" s="34" t="s">
        <v>104</v>
      </c>
      <c r="C8" s="76" t="s">
        <v>92</v>
      </c>
      <c r="D8" s="34"/>
      <c r="E8" s="34" t="s">
        <v>9</v>
      </c>
      <c r="F8" s="49" t="s">
        <v>93</v>
      </c>
      <c r="G8" s="72" t="s">
        <v>4</v>
      </c>
      <c r="H8" s="48">
        <f>182</f>
        <v>182</v>
      </c>
      <c r="I8" s="74">
        <v>62000</v>
      </c>
      <c r="J8" s="75" t="s">
        <v>129</v>
      </c>
    </row>
    <row r="9" spans="1:11" ht="39" customHeight="1" x14ac:dyDescent="0.25">
      <c r="A9" s="69">
        <v>8</v>
      </c>
      <c r="B9" s="34" t="s">
        <v>12</v>
      </c>
      <c r="C9" s="76" t="s">
        <v>94</v>
      </c>
      <c r="D9" s="34" t="s">
        <v>10</v>
      </c>
      <c r="E9" s="34" t="s">
        <v>9</v>
      </c>
      <c r="F9" s="49" t="s">
        <v>95</v>
      </c>
      <c r="G9" s="72" t="s">
        <v>4</v>
      </c>
      <c r="H9" s="73">
        <f>1213.222-46.503-31.277-15.665-93.894-78.432-78.485-7.839-7.845-15.69-62.356-15.599-94.14-125.503-60.73-47.026-30.84-62.73-15.69-31.361</f>
        <v>291.61699999999979</v>
      </c>
      <c r="I9" s="74">
        <v>77000</v>
      </c>
      <c r="J9" s="75" t="s">
        <v>128</v>
      </c>
      <c r="K9" s="23"/>
    </row>
    <row r="10" spans="1:11" ht="39" customHeight="1" x14ac:dyDescent="0.25">
      <c r="A10" s="69">
        <v>9</v>
      </c>
      <c r="B10" s="34" t="s">
        <v>124</v>
      </c>
      <c r="C10" s="76" t="s">
        <v>125</v>
      </c>
      <c r="D10" s="34"/>
      <c r="E10" s="34" t="s">
        <v>9</v>
      </c>
      <c r="F10" s="49" t="s">
        <v>126</v>
      </c>
      <c r="G10" s="72" t="s">
        <v>4</v>
      </c>
      <c r="H10" s="73">
        <v>157</v>
      </c>
      <c r="I10" s="74">
        <v>68000</v>
      </c>
      <c r="J10" s="75" t="s">
        <v>127</v>
      </c>
      <c r="K10" s="23"/>
    </row>
    <row r="11" spans="1:11" ht="39" customHeight="1" x14ac:dyDescent="0.25">
      <c r="A11" s="69">
        <v>10</v>
      </c>
      <c r="B11" s="70" t="s">
        <v>89</v>
      </c>
      <c r="C11" s="71" t="s">
        <v>98</v>
      </c>
      <c r="D11" s="70"/>
      <c r="E11" s="34" t="s">
        <v>91</v>
      </c>
      <c r="F11" s="49" t="s">
        <v>90</v>
      </c>
      <c r="G11" s="72" t="s">
        <v>4</v>
      </c>
      <c r="H11" s="48">
        <v>500</v>
      </c>
      <c r="I11" s="74">
        <v>47000</v>
      </c>
      <c r="J11" s="75"/>
    </row>
    <row r="12" spans="1:11" ht="15.75" x14ac:dyDescent="0.25">
      <c r="A12" s="78"/>
      <c r="B12" s="79"/>
      <c r="C12" s="80"/>
      <c r="D12" s="80"/>
      <c r="E12" s="80"/>
      <c r="F12" s="78"/>
      <c r="G12" s="81" t="s">
        <v>11</v>
      </c>
      <c r="H12" s="82">
        <f>SUBTOTAL(9,H2:H11)</f>
        <v>1199.9559999999997</v>
      </c>
      <c r="I12" s="83"/>
      <c r="J12" s="84"/>
    </row>
    <row r="13" spans="1:11" ht="15.75" x14ac:dyDescent="0.25">
      <c r="A13" s="78"/>
      <c r="B13" s="79"/>
      <c r="C13" s="80"/>
      <c r="D13" s="80"/>
      <c r="E13" s="80"/>
      <c r="F13" s="78"/>
      <c r="G13" s="80"/>
      <c r="H13" s="80"/>
      <c r="I13" s="80"/>
      <c r="J13" s="78"/>
    </row>
    <row r="15" spans="1:11" x14ac:dyDescent="0.25">
      <c r="H15" s="23"/>
    </row>
    <row r="16" spans="1:11" x14ac:dyDescent="0.25">
      <c r="H16" s="23"/>
    </row>
    <row r="19" spans="3:3" x14ac:dyDescent="0.25">
      <c r="C19" t="s">
        <v>79</v>
      </c>
    </row>
  </sheetData>
  <autoFilter ref="A1:J11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25" sqref="B25"/>
    </sheetView>
  </sheetViews>
  <sheetFormatPr defaultColWidth="8.85546875" defaultRowHeight="12.75" x14ac:dyDescent="0.2"/>
  <cols>
    <col min="1" max="1" width="6.140625" style="21" customWidth="1"/>
    <col min="2" max="2" width="61.28515625" style="21" customWidth="1"/>
    <col min="3" max="3" width="8.85546875" style="21"/>
    <col min="4" max="4" width="8.42578125" style="22" customWidth="1"/>
    <col min="5" max="5" width="12.42578125" style="26" customWidth="1"/>
    <col min="6" max="6" width="19.140625" style="21" customWidth="1"/>
    <col min="7" max="7" width="14.85546875" style="22" customWidth="1"/>
    <col min="8" max="8" width="13.85546875" style="22" customWidth="1"/>
    <col min="9" max="16384" width="8.85546875" style="21"/>
  </cols>
  <sheetData>
    <row r="1" spans="1:8" x14ac:dyDescent="0.2">
      <c r="A1" s="2" t="s">
        <v>25</v>
      </c>
      <c r="B1" s="2" t="s">
        <v>0</v>
      </c>
      <c r="C1" s="2" t="s">
        <v>1</v>
      </c>
      <c r="D1" s="13" t="s">
        <v>2</v>
      </c>
      <c r="E1" s="13" t="s">
        <v>88</v>
      </c>
      <c r="F1" s="2" t="s">
        <v>3</v>
      </c>
      <c r="G1" s="13" t="s">
        <v>37</v>
      </c>
      <c r="H1" s="13" t="s">
        <v>35</v>
      </c>
    </row>
    <row r="2" spans="1:8" ht="47.1" customHeight="1" x14ac:dyDescent="0.2">
      <c r="A2" s="44">
        <v>731</v>
      </c>
      <c r="B2" s="47" t="s">
        <v>26</v>
      </c>
      <c r="C2" s="44" t="s">
        <v>19</v>
      </c>
      <c r="D2" s="38">
        <v>1</v>
      </c>
      <c r="E2" s="48">
        <v>3775</v>
      </c>
      <c r="F2" s="44" t="s">
        <v>49</v>
      </c>
      <c r="G2" s="57">
        <f>E2*35</f>
        <v>132125</v>
      </c>
      <c r="H2" s="57">
        <f>G2*D2</f>
        <v>132125</v>
      </c>
    </row>
    <row r="3" spans="1:8" ht="47.1" customHeight="1" x14ac:dyDescent="0.2">
      <c r="A3" s="44">
        <v>733</v>
      </c>
      <c r="B3" s="47" t="s">
        <v>27</v>
      </c>
      <c r="C3" s="44" t="s">
        <v>19</v>
      </c>
      <c r="D3" s="38">
        <v>1</v>
      </c>
      <c r="E3" s="48">
        <v>3800</v>
      </c>
      <c r="F3" s="44" t="s">
        <v>49</v>
      </c>
      <c r="G3" s="57">
        <f>E3*35</f>
        <v>133000</v>
      </c>
      <c r="H3" s="57">
        <f>G3*D3</f>
        <v>133000</v>
      </c>
    </row>
    <row r="4" spans="1:8" ht="47.1" customHeight="1" x14ac:dyDescent="0.2">
      <c r="A4" s="44">
        <v>735</v>
      </c>
      <c r="B4" s="47" t="s">
        <v>28</v>
      </c>
      <c r="C4" s="44" t="s">
        <v>19</v>
      </c>
      <c r="D4" s="38">
        <v>1</v>
      </c>
      <c r="E4" s="48">
        <v>5155</v>
      </c>
      <c r="F4" s="44" t="s">
        <v>49</v>
      </c>
      <c r="G4" s="57">
        <f>E4*35</f>
        <v>180425</v>
      </c>
      <c r="H4" s="57">
        <f>G4*D4</f>
        <v>180425</v>
      </c>
    </row>
    <row r="5" spans="1:8" ht="47.1" customHeight="1" x14ac:dyDescent="0.2">
      <c r="A5" s="44">
        <v>757</v>
      </c>
      <c r="B5" s="47" t="s">
        <v>29</v>
      </c>
      <c r="C5" s="44" t="s">
        <v>19</v>
      </c>
      <c r="D5" s="38">
        <v>1</v>
      </c>
      <c r="E5" s="48">
        <v>5460</v>
      </c>
      <c r="F5" s="44" t="s">
        <v>50</v>
      </c>
      <c r="G5" s="57">
        <f>E5*35</f>
        <v>191100</v>
      </c>
      <c r="H5" s="57">
        <f>G5*D5</f>
        <v>191100</v>
      </c>
    </row>
    <row r="6" spans="1:8" x14ac:dyDescent="0.2">
      <c r="A6" s="7"/>
      <c r="B6" s="7"/>
      <c r="C6" s="7"/>
      <c r="D6" s="19">
        <f>SUBTOTAL(9,D2:D5)</f>
        <v>4</v>
      </c>
      <c r="E6" s="18"/>
      <c r="F6" s="8"/>
      <c r="G6" s="19"/>
      <c r="H6" s="19"/>
    </row>
  </sheetData>
  <autoFilter ref="A1:H5">
    <sortState ref="A2:H5">
      <sortCondition ref="F1:F5"/>
    </sortState>
  </autoFilter>
  <conditionalFormatting sqref="B1:B1048576">
    <cfRule type="duplicateValues" dxfId="7" priority="25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pane ySplit="1" topLeftCell="A2" activePane="bottomLeft" state="frozen"/>
      <selection pane="bottomLeft" activeCell="H2" sqref="G2:H12"/>
    </sheetView>
  </sheetViews>
  <sheetFormatPr defaultColWidth="8.85546875" defaultRowHeight="12.75" x14ac:dyDescent="0.2"/>
  <cols>
    <col min="1" max="1" width="5" style="11" customWidth="1"/>
    <col min="2" max="2" width="70.42578125" style="11" customWidth="1"/>
    <col min="3" max="3" width="7.140625" style="11" customWidth="1"/>
    <col min="4" max="4" width="7.42578125" style="17" customWidth="1"/>
    <col min="5" max="5" width="11" style="17" customWidth="1"/>
    <col min="6" max="6" width="28" style="11" customWidth="1"/>
    <col min="7" max="7" width="14.140625" style="15" customWidth="1"/>
    <col min="8" max="8" width="11.140625" style="15" customWidth="1"/>
    <col min="9" max="9" width="10.85546875" style="11" customWidth="1"/>
    <col min="10" max="16384" width="8.85546875" style="11"/>
  </cols>
  <sheetData>
    <row r="1" spans="1:9" ht="25.5" x14ac:dyDescent="0.2">
      <c r="A1" s="2" t="s">
        <v>25</v>
      </c>
      <c r="B1" s="2" t="s">
        <v>0</v>
      </c>
      <c r="C1" s="2" t="s">
        <v>1</v>
      </c>
      <c r="D1" s="13" t="s">
        <v>2</v>
      </c>
      <c r="E1" s="10" t="s">
        <v>34</v>
      </c>
      <c r="F1" s="9" t="s">
        <v>3</v>
      </c>
      <c r="G1" s="13" t="s">
        <v>33</v>
      </c>
      <c r="H1" s="13" t="s">
        <v>36</v>
      </c>
    </row>
    <row r="2" spans="1:9" ht="32.1" customHeight="1" x14ac:dyDescent="0.25">
      <c r="A2" s="5">
        <v>436</v>
      </c>
      <c r="B2" s="34" t="s">
        <v>18</v>
      </c>
      <c r="C2" s="37" t="s">
        <v>15</v>
      </c>
      <c r="D2" s="38">
        <v>1</v>
      </c>
      <c r="E2" s="39">
        <v>142</v>
      </c>
      <c r="F2" s="40" t="s">
        <v>96</v>
      </c>
      <c r="G2" s="55">
        <v>8236</v>
      </c>
      <c r="H2" s="53">
        <f>G2*D2</f>
        <v>8236</v>
      </c>
    </row>
    <row r="3" spans="1:9" ht="32.1" customHeight="1" x14ac:dyDescent="0.25">
      <c r="A3" s="5">
        <v>143</v>
      </c>
      <c r="B3" s="34" t="s">
        <v>16</v>
      </c>
      <c r="C3" s="37" t="s">
        <v>15</v>
      </c>
      <c r="D3" s="38">
        <v>1</v>
      </c>
      <c r="E3" s="39">
        <v>334</v>
      </c>
      <c r="F3" s="40" t="s">
        <v>96</v>
      </c>
      <c r="G3" s="55">
        <v>19372</v>
      </c>
      <c r="H3" s="53">
        <f>G3*D3</f>
        <v>19372</v>
      </c>
    </row>
    <row r="4" spans="1:9" ht="32.1" customHeight="1" x14ac:dyDescent="0.25">
      <c r="A4" s="5">
        <v>169</v>
      </c>
      <c r="B4" s="34" t="s">
        <v>17</v>
      </c>
      <c r="C4" s="37" t="s">
        <v>15</v>
      </c>
      <c r="D4" s="38">
        <v>2</v>
      </c>
      <c r="E4" s="39">
        <v>351</v>
      </c>
      <c r="F4" s="40" t="s">
        <v>96</v>
      </c>
      <c r="G4" s="55">
        <v>20358</v>
      </c>
      <c r="H4" s="53">
        <f>G4*D4</f>
        <v>40716</v>
      </c>
    </row>
    <row r="5" spans="1:9" ht="32.1" customHeight="1" x14ac:dyDescent="0.25">
      <c r="A5" s="5">
        <v>191</v>
      </c>
      <c r="B5" s="34" t="s">
        <v>87</v>
      </c>
      <c r="C5" s="37" t="s">
        <v>15</v>
      </c>
      <c r="D5" s="38">
        <v>1</v>
      </c>
      <c r="E5" s="41">
        <v>430</v>
      </c>
      <c r="F5" s="40" t="s">
        <v>96</v>
      </c>
      <c r="G5" s="53">
        <v>24940</v>
      </c>
      <c r="H5" s="53">
        <f>G5*D5</f>
        <v>24940</v>
      </c>
    </row>
    <row r="6" spans="1:9" s="31" customFormat="1" ht="32.1" customHeight="1" x14ac:dyDescent="0.25">
      <c r="A6" s="30"/>
      <c r="B6" s="35"/>
      <c r="C6" s="35"/>
      <c r="D6" s="42"/>
      <c r="E6" s="43"/>
      <c r="F6" s="35"/>
      <c r="G6" s="42"/>
      <c r="H6" s="42"/>
    </row>
    <row r="7" spans="1:9" ht="32.1" customHeight="1" x14ac:dyDescent="0.25">
      <c r="A7" s="5">
        <v>737</v>
      </c>
      <c r="B7" s="34" t="s">
        <v>20</v>
      </c>
      <c r="C7" s="37" t="s">
        <v>19</v>
      </c>
      <c r="D7" s="38">
        <v>1</v>
      </c>
      <c r="E7" s="39">
        <v>840</v>
      </c>
      <c r="F7" s="44" t="s">
        <v>49</v>
      </c>
      <c r="G7" s="55">
        <v>48720</v>
      </c>
      <c r="H7" s="53">
        <f>G7*D7</f>
        <v>48720</v>
      </c>
    </row>
    <row r="8" spans="1:9" ht="32.1" customHeight="1" x14ac:dyDescent="0.25">
      <c r="A8" s="5">
        <v>740</v>
      </c>
      <c r="B8" s="34" t="s">
        <v>22</v>
      </c>
      <c r="C8" s="37" t="s">
        <v>19</v>
      </c>
      <c r="D8" s="38">
        <v>1</v>
      </c>
      <c r="E8" s="39">
        <v>1350</v>
      </c>
      <c r="F8" s="44" t="s">
        <v>49</v>
      </c>
      <c r="G8" s="55">
        <v>78300</v>
      </c>
      <c r="H8" s="53">
        <f>G8*D8</f>
        <v>78300</v>
      </c>
      <c r="I8" s="15"/>
    </row>
    <row r="9" spans="1:9" ht="32.1" customHeight="1" x14ac:dyDescent="0.25">
      <c r="A9" s="5">
        <v>739</v>
      </c>
      <c r="B9" s="34" t="s">
        <v>21</v>
      </c>
      <c r="C9" s="37" t="s">
        <v>19</v>
      </c>
      <c r="D9" s="38">
        <v>1</v>
      </c>
      <c r="E9" s="39">
        <v>3600</v>
      </c>
      <c r="F9" s="44" t="s">
        <v>49</v>
      </c>
      <c r="G9" s="55">
        <v>208800</v>
      </c>
      <c r="H9" s="53">
        <f>G9*D9</f>
        <v>208800</v>
      </c>
      <c r="I9" s="15"/>
    </row>
    <row r="10" spans="1:9" ht="32.1" customHeight="1" x14ac:dyDescent="0.25">
      <c r="B10" s="36"/>
      <c r="C10" s="45"/>
      <c r="D10" s="46"/>
      <c r="E10" s="46"/>
      <c r="F10" s="45"/>
      <c r="G10" s="56"/>
      <c r="H10" s="56"/>
    </row>
    <row r="11" spans="1:9" ht="32.1" customHeight="1" x14ac:dyDescent="0.25">
      <c r="A11" s="5">
        <v>760</v>
      </c>
      <c r="B11" s="34" t="s">
        <v>23</v>
      </c>
      <c r="C11" s="37" t="s">
        <v>19</v>
      </c>
      <c r="D11" s="38">
        <v>1</v>
      </c>
      <c r="E11" s="39">
        <v>840</v>
      </c>
      <c r="F11" s="44" t="s">
        <v>50</v>
      </c>
      <c r="G11" s="55">
        <v>48720</v>
      </c>
      <c r="H11" s="53">
        <f>G11*D11</f>
        <v>48720</v>
      </c>
    </row>
    <row r="12" spans="1:9" ht="32.1" customHeight="1" x14ac:dyDescent="0.25">
      <c r="A12" s="5">
        <v>762</v>
      </c>
      <c r="B12" s="34" t="s">
        <v>24</v>
      </c>
      <c r="C12" s="37" t="s">
        <v>19</v>
      </c>
      <c r="D12" s="38">
        <v>1</v>
      </c>
      <c r="E12" s="39">
        <v>1350</v>
      </c>
      <c r="F12" s="44" t="s">
        <v>50</v>
      </c>
      <c r="G12" s="55">
        <v>78300</v>
      </c>
      <c r="H12" s="53">
        <f>G12*D12</f>
        <v>78300</v>
      </c>
      <c r="I12" s="15"/>
    </row>
    <row r="13" spans="1:9" x14ac:dyDescent="0.2">
      <c r="A13" s="12"/>
      <c r="B13" s="6" t="s">
        <v>11</v>
      </c>
      <c r="C13" s="12"/>
      <c r="D13" s="16">
        <f>SUBTOTAL(9,D2:D12)</f>
        <v>10</v>
      </c>
      <c r="E13" s="14"/>
      <c r="F13" s="12"/>
      <c r="G13" s="14"/>
      <c r="H13" s="14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14"/>
  <sheetViews>
    <sheetView workbookViewId="0">
      <pane ySplit="1" topLeftCell="A2" activePane="bottomLeft" state="frozen"/>
      <selection pane="bottomLeft" activeCell="G1" sqref="G1:G1048576"/>
    </sheetView>
  </sheetViews>
  <sheetFormatPr defaultColWidth="8.85546875" defaultRowHeight="15" x14ac:dyDescent="0.25"/>
  <cols>
    <col min="1" max="1" width="5.42578125" style="28" customWidth="1"/>
    <col min="2" max="2" width="75.140625" style="1" customWidth="1"/>
    <col min="3" max="3" width="18.140625" style="1" customWidth="1"/>
    <col min="4" max="4" width="7.85546875" style="1" customWidth="1"/>
    <col min="5" max="5" width="8.42578125" style="24" customWidth="1"/>
    <col min="6" max="6" width="9" style="20" hidden="1" customWidth="1"/>
    <col min="7" max="7" width="19.42578125" style="1" customWidth="1"/>
    <col min="8" max="8" width="10.85546875" style="20" customWidth="1"/>
    <col min="9" max="9" width="10.140625" style="20" customWidth="1"/>
    <col min="10" max="10" width="12.140625" style="1" customWidth="1"/>
    <col min="11" max="16384" width="8.85546875" style="1"/>
  </cols>
  <sheetData>
    <row r="1" spans="1:16" ht="26.25" x14ac:dyDescent="0.25">
      <c r="A1" s="13" t="s">
        <v>5</v>
      </c>
      <c r="B1" s="2" t="s">
        <v>38</v>
      </c>
      <c r="C1" s="2"/>
      <c r="D1" s="2" t="s">
        <v>39</v>
      </c>
      <c r="E1" s="13" t="s">
        <v>2</v>
      </c>
      <c r="F1" s="10" t="s">
        <v>81</v>
      </c>
      <c r="G1" s="2" t="s">
        <v>40</v>
      </c>
      <c r="H1" s="13" t="s">
        <v>33</v>
      </c>
      <c r="I1" s="13" t="s">
        <v>36</v>
      </c>
    </row>
    <row r="2" spans="1:16" ht="42.95" customHeight="1" x14ac:dyDescent="0.25">
      <c r="A2" s="48">
        <v>2</v>
      </c>
      <c r="B2" s="34" t="s">
        <v>48</v>
      </c>
      <c r="C2" s="34" t="s">
        <v>83</v>
      </c>
      <c r="D2" s="49" t="s">
        <v>31</v>
      </c>
      <c r="E2" s="48">
        <v>1</v>
      </c>
      <c r="F2" s="39">
        <v>222</v>
      </c>
      <c r="G2" s="40" t="s">
        <v>96</v>
      </c>
      <c r="H2" s="53">
        <v>97000</v>
      </c>
      <c r="I2" s="53">
        <f>H2*E2</f>
        <v>97000</v>
      </c>
      <c r="J2" s="24"/>
    </row>
    <row r="3" spans="1:16" ht="42.95" customHeight="1" x14ac:dyDescent="0.25">
      <c r="A3" s="48">
        <v>4</v>
      </c>
      <c r="B3" s="34" t="s">
        <v>47</v>
      </c>
      <c r="C3" s="34" t="s">
        <v>84</v>
      </c>
      <c r="D3" s="49" t="s">
        <v>31</v>
      </c>
      <c r="E3" s="48">
        <v>1</v>
      </c>
      <c r="F3" s="39">
        <v>487</v>
      </c>
      <c r="G3" s="40" t="s">
        <v>96</v>
      </c>
      <c r="H3" s="53">
        <v>198500</v>
      </c>
      <c r="I3" s="53">
        <f t="shared" ref="I3:I12" si="0">H3*E3</f>
        <v>198500</v>
      </c>
      <c r="J3" s="24"/>
    </row>
    <row r="4" spans="1:16" ht="42.95" customHeight="1" x14ac:dyDescent="0.25">
      <c r="A4" s="48">
        <v>5</v>
      </c>
      <c r="B4" s="34" t="s">
        <v>46</v>
      </c>
      <c r="C4" s="34" t="s">
        <v>85</v>
      </c>
      <c r="D4" s="49" t="s">
        <v>31</v>
      </c>
      <c r="E4" s="48">
        <v>3</v>
      </c>
      <c r="F4" s="39">
        <v>132</v>
      </c>
      <c r="G4" s="40" t="s">
        <v>96</v>
      </c>
      <c r="H4" s="53">
        <v>56000</v>
      </c>
      <c r="I4" s="53">
        <f t="shared" si="0"/>
        <v>168000</v>
      </c>
      <c r="J4" s="24"/>
    </row>
    <row r="5" spans="1:16" ht="42.95" customHeight="1" x14ac:dyDescent="0.25">
      <c r="A5" s="48">
        <v>6</v>
      </c>
      <c r="B5" s="34" t="s">
        <v>45</v>
      </c>
      <c r="C5" s="34" t="s">
        <v>86</v>
      </c>
      <c r="D5" s="49" t="s">
        <v>31</v>
      </c>
      <c r="E5" s="48">
        <v>2</v>
      </c>
      <c r="F5" s="51">
        <v>85.5</v>
      </c>
      <c r="G5" s="40" t="s">
        <v>96</v>
      </c>
      <c r="H5" s="53">
        <v>42750</v>
      </c>
      <c r="I5" s="53">
        <f t="shared" si="0"/>
        <v>85500</v>
      </c>
      <c r="J5" s="24"/>
    </row>
    <row r="6" spans="1:16" ht="42.95" customHeight="1" x14ac:dyDescent="0.25">
      <c r="A6" s="52">
        <v>8</v>
      </c>
      <c r="B6" s="34" t="s">
        <v>30</v>
      </c>
      <c r="C6" s="34" t="s">
        <v>82</v>
      </c>
      <c r="D6" s="37" t="s">
        <v>31</v>
      </c>
      <c r="E6" s="38">
        <v>3</v>
      </c>
      <c r="F6" s="39">
        <v>86</v>
      </c>
      <c r="G6" s="40" t="s">
        <v>96</v>
      </c>
      <c r="H6" s="53">
        <v>43000</v>
      </c>
      <c r="I6" s="54">
        <f t="shared" si="0"/>
        <v>129000</v>
      </c>
      <c r="J6" s="24"/>
      <c r="M6" s="20"/>
      <c r="N6" s="32"/>
    </row>
    <row r="7" spans="1:16" ht="42.95" customHeight="1" x14ac:dyDescent="0.25">
      <c r="A7" s="44">
        <v>9</v>
      </c>
      <c r="B7" s="47" t="s">
        <v>32</v>
      </c>
      <c r="C7" s="34" t="s">
        <v>80</v>
      </c>
      <c r="D7" s="37" t="s">
        <v>31</v>
      </c>
      <c r="E7" s="38">
        <v>1</v>
      </c>
      <c r="F7" s="39">
        <v>144</v>
      </c>
      <c r="G7" s="40" t="s">
        <v>96</v>
      </c>
      <c r="H7" s="53">
        <v>72000</v>
      </c>
      <c r="I7" s="54">
        <f t="shared" si="0"/>
        <v>72000</v>
      </c>
      <c r="J7" s="24"/>
    </row>
    <row r="8" spans="1:16" ht="42.95" customHeight="1" x14ac:dyDescent="0.25">
      <c r="A8" s="48">
        <v>19</v>
      </c>
      <c r="B8" s="85" t="s">
        <v>99</v>
      </c>
      <c r="C8" s="86"/>
      <c r="D8" s="49" t="s">
        <v>15</v>
      </c>
      <c r="E8" s="48">
        <v>1</v>
      </c>
      <c r="F8" s="39">
        <v>2095</v>
      </c>
      <c r="G8" s="40" t="s">
        <v>96</v>
      </c>
      <c r="H8" s="53">
        <v>395820</v>
      </c>
      <c r="I8" s="53">
        <f t="shared" si="0"/>
        <v>395820</v>
      </c>
      <c r="J8" s="24"/>
      <c r="L8" s="24"/>
      <c r="M8" s="24"/>
      <c r="N8" s="24"/>
      <c r="O8" s="24"/>
      <c r="P8" s="24"/>
    </row>
    <row r="9" spans="1:16" ht="42.95" customHeight="1" x14ac:dyDescent="0.25">
      <c r="A9" s="48">
        <v>30</v>
      </c>
      <c r="B9" s="87" t="s">
        <v>41</v>
      </c>
      <c r="C9" s="86"/>
      <c r="D9" s="49" t="s">
        <v>15</v>
      </c>
      <c r="E9" s="48">
        <v>1</v>
      </c>
      <c r="F9" s="50">
        <v>36</v>
      </c>
      <c r="G9" s="40" t="s">
        <v>96</v>
      </c>
      <c r="H9" s="53">
        <v>3816</v>
      </c>
      <c r="I9" s="53">
        <f t="shared" si="0"/>
        <v>3816</v>
      </c>
      <c r="J9" s="24"/>
    </row>
    <row r="10" spans="1:16" ht="42.95" customHeight="1" x14ac:dyDescent="0.25">
      <c r="A10" s="48">
        <v>701</v>
      </c>
      <c r="B10" s="87" t="s">
        <v>44</v>
      </c>
      <c r="C10" s="86"/>
      <c r="D10" s="49" t="s">
        <v>19</v>
      </c>
      <c r="E10" s="48">
        <v>1</v>
      </c>
      <c r="F10" s="50">
        <v>72</v>
      </c>
      <c r="G10" s="40" t="s">
        <v>96</v>
      </c>
      <c r="H10" s="53">
        <v>18632</v>
      </c>
      <c r="I10" s="53">
        <f>H10*E10</f>
        <v>18632</v>
      </c>
      <c r="J10" s="24"/>
      <c r="M10" s="20"/>
      <c r="N10" s="32"/>
    </row>
    <row r="11" spans="1:16" ht="42.95" customHeight="1" x14ac:dyDescent="0.25">
      <c r="A11" s="48">
        <v>49</v>
      </c>
      <c r="B11" s="87" t="s">
        <v>42</v>
      </c>
      <c r="C11" s="86"/>
      <c r="D11" s="49" t="s">
        <v>15</v>
      </c>
      <c r="E11" s="48">
        <v>1</v>
      </c>
      <c r="F11" s="50">
        <v>13.7</v>
      </c>
      <c r="G11" s="40" t="s">
        <v>96</v>
      </c>
      <c r="H11" s="53">
        <v>1877</v>
      </c>
      <c r="I11" s="53">
        <f t="shared" si="0"/>
        <v>1877</v>
      </c>
      <c r="J11" s="24"/>
    </row>
    <row r="12" spans="1:16" ht="42.95" customHeight="1" x14ac:dyDescent="0.25">
      <c r="A12" s="48">
        <v>50</v>
      </c>
      <c r="B12" s="87" t="s">
        <v>43</v>
      </c>
      <c r="C12" s="86"/>
      <c r="D12" s="49" t="s">
        <v>15</v>
      </c>
      <c r="E12" s="48">
        <v>1</v>
      </c>
      <c r="F12" s="50">
        <v>27.7</v>
      </c>
      <c r="G12" s="40" t="s">
        <v>96</v>
      </c>
      <c r="H12" s="53">
        <v>3817</v>
      </c>
      <c r="I12" s="53">
        <f t="shared" si="0"/>
        <v>3817</v>
      </c>
      <c r="J12" s="24"/>
    </row>
    <row r="13" spans="1:16" x14ac:dyDescent="0.25">
      <c r="E13" s="1"/>
      <c r="H13" s="20" t="s">
        <v>79</v>
      </c>
    </row>
    <row r="14" spans="1:16" x14ac:dyDescent="0.25">
      <c r="J14" s="20"/>
      <c r="K14" s="24"/>
      <c r="N14" s="24"/>
    </row>
  </sheetData>
  <autoFilter ref="A1:I13"/>
  <mergeCells count="5">
    <mergeCell ref="B8:C8"/>
    <mergeCell ref="B9:C9"/>
    <mergeCell ref="B11:C11"/>
    <mergeCell ref="B12:C12"/>
    <mergeCell ref="B10:C10"/>
  </mergeCells>
  <conditionalFormatting sqref="B8">
    <cfRule type="duplicateValues" dxfId="4" priority="44"/>
  </conditionalFormatting>
  <conditionalFormatting sqref="B6:C6 B7">
    <cfRule type="duplicateValues" dxfId="3" priority="49"/>
  </conditionalFormatting>
  <conditionalFormatting sqref="C7">
    <cfRule type="duplicateValues" dxfId="2" priority="51"/>
  </conditionalFormatting>
  <conditionalFormatting sqref="B9:B12 B1:C5">
    <cfRule type="duplicateValues" dxfId="1" priority="57"/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9"/>
  <sheetViews>
    <sheetView topLeftCell="B10" workbookViewId="0">
      <selection activeCell="D15" sqref="D15"/>
    </sheetView>
  </sheetViews>
  <sheetFormatPr defaultColWidth="8.85546875" defaultRowHeight="12" x14ac:dyDescent="0.2"/>
  <cols>
    <col min="1" max="1" width="0" style="29" hidden="1" customWidth="1"/>
    <col min="2" max="2" width="8.85546875" style="29"/>
    <col min="3" max="3" width="73.42578125" style="29" customWidth="1"/>
    <col min="4" max="4" width="11.140625" style="29" customWidth="1"/>
    <col min="5" max="5" width="11.85546875" style="29" customWidth="1"/>
    <col min="6" max="6" width="19.28515625" style="29" customWidth="1"/>
    <col min="7" max="8" width="19.85546875" style="29" customWidth="1"/>
    <col min="9" max="16384" width="8.85546875" style="29"/>
  </cols>
  <sheetData>
    <row r="1" spans="1:8" ht="38.25" customHeight="1" x14ac:dyDescent="0.2">
      <c r="A1" s="27" t="s">
        <v>25</v>
      </c>
      <c r="B1" s="62" t="s">
        <v>5</v>
      </c>
      <c r="C1" s="62" t="s">
        <v>0</v>
      </c>
      <c r="D1" s="62" t="s">
        <v>1</v>
      </c>
      <c r="E1" s="62" t="s">
        <v>2</v>
      </c>
      <c r="F1" s="62" t="s">
        <v>3</v>
      </c>
      <c r="G1" s="63" t="s">
        <v>77</v>
      </c>
      <c r="H1" s="63" t="s">
        <v>36</v>
      </c>
    </row>
    <row r="2" spans="1:8" ht="35.1" hidden="1" customHeight="1" x14ac:dyDescent="0.2">
      <c r="A2" s="25">
        <v>505</v>
      </c>
      <c r="B2" s="58">
        <v>1</v>
      </c>
      <c r="C2" s="59" t="s">
        <v>51</v>
      </c>
      <c r="D2" s="58" t="s">
        <v>19</v>
      </c>
      <c r="E2" s="58">
        <v>3</v>
      </c>
      <c r="F2" s="44" t="s">
        <v>97</v>
      </c>
      <c r="G2" s="60">
        <v>314.29999999999995</v>
      </c>
      <c r="H2" s="60">
        <f t="shared" ref="H2:H21" si="0">G2*E2</f>
        <v>942.89999999999986</v>
      </c>
    </row>
    <row r="3" spans="1:8" ht="35.1" customHeight="1" x14ac:dyDescent="0.2">
      <c r="A3" s="25" t="s">
        <v>52</v>
      </c>
      <c r="B3" s="58">
        <f>B2+1</f>
        <v>2</v>
      </c>
      <c r="C3" s="59" t="s">
        <v>53</v>
      </c>
      <c r="D3" s="58" t="s">
        <v>19</v>
      </c>
      <c r="E3" s="58">
        <v>4</v>
      </c>
      <c r="F3" s="44" t="s">
        <v>97</v>
      </c>
      <c r="G3" s="60">
        <v>7347.24</v>
      </c>
      <c r="H3" s="60">
        <f t="shared" si="0"/>
        <v>29388.959999999999</v>
      </c>
    </row>
    <row r="4" spans="1:8" ht="35.1" customHeight="1" x14ac:dyDescent="0.2">
      <c r="A4" s="25" t="s">
        <v>54</v>
      </c>
      <c r="B4" s="58">
        <f t="shared" ref="B4:B21" si="1">B3+1</f>
        <v>3</v>
      </c>
      <c r="C4" s="59" t="s">
        <v>55</v>
      </c>
      <c r="D4" s="58" t="s">
        <v>19</v>
      </c>
      <c r="E4" s="58">
        <v>3</v>
      </c>
      <c r="F4" s="44" t="s">
        <v>97</v>
      </c>
      <c r="G4" s="60">
        <v>7347.24</v>
      </c>
      <c r="H4" s="60">
        <f t="shared" si="0"/>
        <v>22041.72</v>
      </c>
    </row>
    <row r="5" spans="1:8" ht="35.1" customHeight="1" x14ac:dyDescent="0.2">
      <c r="A5" s="25">
        <v>591</v>
      </c>
      <c r="B5" s="58">
        <f t="shared" si="1"/>
        <v>4</v>
      </c>
      <c r="C5" s="59" t="s">
        <v>56</v>
      </c>
      <c r="D5" s="58" t="s">
        <v>19</v>
      </c>
      <c r="E5" s="58">
        <v>1</v>
      </c>
      <c r="F5" s="44" t="s">
        <v>97</v>
      </c>
      <c r="G5" s="60">
        <v>7594.78</v>
      </c>
      <c r="H5" s="60">
        <f t="shared" si="0"/>
        <v>7594.78</v>
      </c>
    </row>
    <row r="6" spans="1:8" ht="35.1" customHeight="1" x14ac:dyDescent="0.2">
      <c r="A6" s="25">
        <v>593</v>
      </c>
      <c r="B6" s="58">
        <f t="shared" si="1"/>
        <v>5</v>
      </c>
      <c r="C6" s="59" t="s">
        <v>57</v>
      </c>
      <c r="D6" s="58" t="s">
        <v>19</v>
      </c>
      <c r="E6" s="58">
        <v>1</v>
      </c>
      <c r="F6" s="44" t="s">
        <v>97</v>
      </c>
      <c r="G6" s="60">
        <v>7594.78</v>
      </c>
      <c r="H6" s="60">
        <f t="shared" si="0"/>
        <v>7594.78</v>
      </c>
    </row>
    <row r="7" spans="1:8" ht="35.1" customHeight="1" x14ac:dyDescent="0.2">
      <c r="A7" s="25">
        <v>594</v>
      </c>
      <c r="B7" s="58">
        <f t="shared" si="1"/>
        <v>6</v>
      </c>
      <c r="C7" s="59" t="s">
        <v>58</v>
      </c>
      <c r="D7" s="58" t="s">
        <v>19</v>
      </c>
      <c r="E7" s="58">
        <v>1</v>
      </c>
      <c r="F7" s="44" t="s">
        <v>97</v>
      </c>
      <c r="G7" s="60">
        <v>7594.78</v>
      </c>
      <c r="H7" s="60">
        <f t="shared" si="0"/>
        <v>7594.78</v>
      </c>
    </row>
    <row r="8" spans="1:8" ht="35.1" customHeight="1" x14ac:dyDescent="0.2">
      <c r="A8" s="25" t="s">
        <v>59</v>
      </c>
      <c r="B8" s="58">
        <f t="shared" si="1"/>
        <v>7</v>
      </c>
      <c r="C8" s="59" t="s">
        <v>60</v>
      </c>
      <c r="D8" s="58" t="s">
        <v>19</v>
      </c>
      <c r="E8" s="58">
        <v>5</v>
      </c>
      <c r="F8" s="44" t="s">
        <v>97</v>
      </c>
      <c r="G8" s="60">
        <v>11139.02</v>
      </c>
      <c r="H8" s="60">
        <f t="shared" si="0"/>
        <v>55695.100000000006</v>
      </c>
    </row>
    <row r="9" spans="1:8" ht="35.1" customHeight="1" x14ac:dyDescent="0.2">
      <c r="A9" s="25" t="s">
        <v>61</v>
      </c>
      <c r="B9" s="58">
        <f t="shared" si="1"/>
        <v>8</v>
      </c>
      <c r="C9" s="59" t="s">
        <v>62</v>
      </c>
      <c r="D9" s="58" t="s">
        <v>19</v>
      </c>
      <c r="E9" s="58">
        <v>3</v>
      </c>
      <c r="F9" s="44" t="s">
        <v>97</v>
      </c>
      <c r="G9" s="60">
        <v>11926.6</v>
      </c>
      <c r="H9" s="60">
        <f t="shared" si="0"/>
        <v>35779.800000000003</v>
      </c>
    </row>
    <row r="10" spans="1:8" ht="35.1" customHeight="1" x14ac:dyDescent="0.2">
      <c r="A10" s="25">
        <v>601</v>
      </c>
      <c r="B10" s="58">
        <f t="shared" si="1"/>
        <v>9</v>
      </c>
      <c r="C10" s="59" t="s">
        <v>63</v>
      </c>
      <c r="D10" s="58" t="s">
        <v>19</v>
      </c>
      <c r="E10" s="58">
        <v>1</v>
      </c>
      <c r="F10" s="44" t="s">
        <v>97</v>
      </c>
      <c r="G10" s="60">
        <v>11926.6</v>
      </c>
      <c r="H10" s="60">
        <f t="shared" si="0"/>
        <v>11926.6</v>
      </c>
    </row>
    <row r="11" spans="1:8" ht="35.1" customHeight="1" x14ac:dyDescent="0.2">
      <c r="A11" s="25" t="s">
        <v>64</v>
      </c>
      <c r="B11" s="58">
        <f t="shared" si="1"/>
        <v>10</v>
      </c>
      <c r="C11" s="59" t="s">
        <v>65</v>
      </c>
      <c r="D11" s="58" t="s">
        <v>19</v>
      </c>
      <c r="E11" s="58">
        <f>158-50</f>
        <v>108</v>
      </c>
      <c r="F11" s="44" t="s">
        <v>97</v>
      </c>
      <c r="G11" s="53">
        <v>3200</v>
      </c>
      <c r="H11" s="60">
        <f t="shared" si="0"/>
        <v>345600</v>
      </c>
    </row>
    <row r="12" spans="1:8" ht="35.1" customHeight="1" x14ac:dyDescent="0.2">
      <c r="A12" s="25"/>
      <c r="B12" s="58">
        <f t="shared" si="1"/>
        <v>11</v>
      </c>
      <c r="C12" s="47" t="s">
        <v>100</v>
      </c>
      <c r="D12" s="44" t="s">
        <v>101</v>
      </c>
      <c r="E12" s="44">
        <f>2589-294-308-314</f>
        <v>1673</v>
      </c>
      <c r="F12" s="44" t="s">
        <v>97</v>
      </c>
      <c r="G12" s="61">
        <v>300</v>
      </c>
      <c r="H12" s="60">
        <f t="shared" si="0"/>
        <v>501900</v>
      </c>
    </row>
    <row r="13" spans="1:8" ht="35.1" customHeight="1" x14ac:dyDescent="0.2">
      <c r="A13" s="25"/>
      <c r="B13" s="58">
        <f t="shared" si="1"/>
        <v>12</v>
      </c>
      <c r="C13" s="47" t="s">
        <v>102</v>
      </c>
      <c r="D13" s="44" t="s">
        <v>19</v>
      </c>
      <c r="E13" s="44">
        <v>69</v>
      </c>
      <c r="F13" s="44" t="s">
        <v>97</v>
      </c>
      <c r="G13" s="61">
        <v>360</v>
      </c>
      <c r="H13" s="60">
        <f t="shared" si="0"/>
        <v>24840</v>
      </c>
    </row>
    <row r="14" spans="1:8" ht="35.1" customHeight="1" x14ac:dyDescent="0.2">
      <c r="A14" s="25"/>
      <c r="B14" s="58">
        <f t="shared" si="1"/>
        <v>13</v>
      </c>
      <c r="C14" s="47" t="s">
        <v>103</v>
      </c>
      <c r="D14" s="44" t="s">
        <v>19</v>
      </c>
      <c r="E14" s="44">
        <v>206</v>
      </c>
      <c r="F14" s="44" t="s">
        <v>97</v>
      </c>
      <c r="G14" s="61">
        <v>260</v>
      </c>
      <c r="H14" s="60">
        <f t="shared" si="0"/>
        <v>53560</v>
      </c>
    </row>
    <row r="15" spans="1:8" ht="35.1" customHeight="1" x14ac:dyDescent="0.2">
      <c r="A15" s="25" t="s">
        <v>66</v>
      </c>
      <c r="B15" s="58">
        <f t="shared" si="1"/>
        <v>14</v>
      </c>
      <c r="C15" s="59" t="s">
        <v>67</v>
      </c>
      <c r="D15" s="58" t="s">
        <v>19</v>
      </c>
      <c r="E15" s="58">
        <v>11</v>
      </c>
      <c r="F15" s="44" t="s">
        <v>97</v>
      </c>
      <c r="G15" s="60">
        <v>6877.4935714285721</v>
      </c>
      <c r="H15" s="60">
        <f t="shared" si="0"/>
        <v>75652.429285714286</v>
      </c>
    </row>
    <row r="16" spans="1:8" ht="35.1" customHeight="1" x14ac:dyDescent="0.2">
      <c r="A16" s="25">
        <v>615</v>
      </c>
      <c r="B16" s="58">
        <f t="shared" si="1"/>
        <v>15</v>
      </c>
      <c r="C16" s="59" t="s">
        <v>68</v>
      </c>
      <c r="D16" s="58" t="s">
        <v>19</v>
      </c>
      <c r="E16" s="58">
        <v>2</v>
      </c>
      <c r="F16" s="44" t="s">
        <v>97</v>
      </c>
      <c r="G16" s="60">
        <v>1830.4999999999998</v>
      </c>
      <c r="H16" s="60">
        <f t="shared" si="0"/>
        <v>3660.9999999999995</v>
      </c>
    </row>
    <row r="17" spans="1:8" ht="35.1" customHeight="1" x14ac:dyDescent="0.2">
      <c r="A17" s="25" t="s">
        <v>69</v>
      </c>
      <c r="B17" s="58">
        <f t="shared" si="1"/>
        <v>16</v>
      </c>
      <c r="C17" s="59" t="s">
        <v>70</v>
      </c>
      <c r="D17" s="58" t="s">
        <v>19</v>
      </c>
      <c r="E17" s="58">
        <v>15</v>
      </c>
      <c r="F17" s="44" t="s">
        <v>97</v>
      </c>
      <c r="G17" s="60">
        <v>2610.36</v>
      </c>
      <c r="H17" s="60">
        <f t="shared" si="0"/>
        <v>39155.4</v>
      </c>
    </row>
    <row r="18" spans="1:8" ht="35.1" customHeight="1" x14ac:dyDescent="0.2">
      <c r="A18" s="25">
        <v>624</v>
      </c>
      <c r="B18" s="58">
        <f t="shared" si="1"/>
        <v>17</v>
      </c>
      <c r="C18" s="59" t="s">
        <v>71</v>
      </c>
      <c r="D18" s="58" t="s">
        <v>19</v>
      </c>
      <c r="E18" s="58">
        <v>1</v>
      </c>
      <c r="F18" s="44" t="s">
        <v>97</v>
      </c>
      <c r="G18" s="60">
        <v>2610.36</v>
      </c>
      <c r="H18" s="60">
        <f t="shared" si="0"/>
        <v>2610.36</v>
      </c>
    </row>
    <row r="19" spans="1:8" ht="35.1" customHeight="1" x14ac:dyDescent="0.2">
      <c r="A19" s="25">
        <v>635</v>
      </c>
      <c r="B19" s="58">
        <f t="shared" si="1"/>
        <v>18</v>
      </c>
      <c r="C19" s="59" t="s">
        <v>72</v>
      </c>
      <c r="D19" s="58" t="s">
        <v>19</v>
      </c>
      <c r="E19" s="58">
        <v>2</v>
      </c>
      <c r="F19" s="44" t="s">
        <v>97</v>
      </c>
      <c r="G19" s="60">
        <v>11607.25</v>
      </c>
      <c r="H19" s="60">
        <f t="shared" si="0"/>
        <v>23214.5</v>
      </c>
    </row>
    <row r="20" spans="1:8" ht="35.1" customHeight="1" x14ac:dyDescent="0.2">
      <c r="A20" s="25" t="s">
        <v>73</v>
      </c>
      <c r="B20" s="58">
        <f t="shared" si="1"/>
        <v>19</v>
      </c>
      <c r="C20" s="59" t="s">
        <v>74</v>
      </c>
      <c r="D20" s="58" t="s">
        <v>19</v>
      </c>
      <c r="E20" s="58">
        <v>34</v>
      </c>
      <c r="F20" s="44" t="s">
        <v>97</v>
      </c>
      <c r="G20" s="60">
        <v>4358.8635294117603</v>
      </c>
      <c r="H20" s="60">
        <f t="shared" si="0"/>
        <v>148201.35999999984</v>
      </c>
    </row>
    <row r="21" spans="1:8" ht="35.1" customHeight="1" x14ac:dyDescent="0.2">
      <c r="A21" s="25" t="s">
        <v>75</v>
      </c>
      <c r="B21" s="58">
        <f t="shared" si="1"/>
        <v>20</v>
      </c>
      <c r="C21" s="59" t="s">
        <v>76</v>
      </c>
      <c r="D21" s="58" t="s">
        <v>19</v>
      </c>
      <c r="E21" s="58">
        <v>2</v>
      </c>
      <c r="F21" s="44" t="s">
        <v>97</v>
      </c>
      <c r="G21" s="60">
        <v>632.09999999999991</v>
      </c>
      <c r="H21" s="60">
        <f t="shared" si="0"/>
        <v>1264.1999999999998</v>
      </c>
    </row>
    <row r="29" spans="1:8" x14ac:dyDescent="0.2">
      <c r="F29" s="33"/>
    </row>
  </sheetData>
  <autoFilter ref="A1:H21">
    <filterColumn colId="2">
      <filters>
        <filter val="Вставка диэлектрическая ВД-2 (Ж83-Р806) ТУ 3414-001-85287380-12"/>
        <filter val="Комплект TKR"/>
        <filter val="Коробка соединительная КП16С-23 ХЛ1"/>
        <filter val="Коробка соединительная КП16С-26 ХЛ1"/>
        <filter val="Коробка соединительная КП24С-23 ХЛ1"/>
        <filter val="Коробка соединительная КП24С-28 ХЛ1"/>
        <filter val="Коробка соединительная КП24С-29 ХЛ1"/>
        <filter val="Коробка соединительная КП48ПС-2(10) ХЛ1"/>
        <filter val="Коробка соединительная КП48ПС-25-41 ХЛ1"/>
        <filter val="Коробка соединительная КП64ПС-25-41 ХЛ1"/>
        <filter val="Коробка соединительная КС-10 с кабельными сальниковыми вводами: С16-2 шт., С22-1 шт. ТУ 4218 003 17416124-97"/>
        <filter val="Коробка соединительная РТВ401-1Б/0"/>
        <filter val="Переключатель пакетный 2ExGN25-90 ХЛ1 из пластика"/>
        <filter val="Пост сигнализации ПСВМ-С 53 ХЛ1"/>
        <filter val="Пост управления ПВК-13 У1"/>
        <filter val="Пост управления ПВК-15 ХЛ1"/>
        <filter val="Саморегулирующаяся электрическая нагревательная лента 33НТР2-ВT"/>
        <filter val="Табло ВЭЛ-Т-Н&quot;ГАЗ&quot;(220АС)УХЛ1, ExdIICT6, IP65"/>
        <filter val="Хомут металлический PFS/3"/>
      </filters>
    </filterColumn>
  </autoFilter>
  <conditionalFormatting sqref="C1:C11 C15:C21">
    <cfRule type="duplicateValues" dxfId="0" priority="55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2022-07-08T06:15:40Z</dcterms:modified>
</cp:coreProperties>
</file>