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787E6F43-796F-4A2F-A84E-563DCAA8DBDE}" xr6:coauthVersionLast="34" xr6:coauthVersionMax="34" xr10:uidLastSave="{00000000-0000-0000-0000-000000000000}"/>
  <bookViews>
    <workbookView xWindow="0" yWindow="0" windowWidth="25200" windowHeight="11775" xr2:uid="{00000000-000D-0000-FFFF-FFFF00000000}"/>
  </bookViews>
  <sheets>
    <sheet name="склад УПТК" sheetId="10" r:id="rId1"/>
    <sheet name="котельные склад УПТК" sheetId="15" r:id="rId2"/>
    <sheet name="8732-78" sheetId="9" r:id="rId3"/>
    <sheet name="НКТ" sheetId="12" r:id="rId4"/>
    <sheet name="цвет. мет." sheetId="13" r:id="rId5"/>
  </sheets>
  <definedNames>
    <definedName name="_A100000">'8732-78'!#REF!</definedName>
    <definedName name="_A555000">'8732-78'!#REF!</definedName>
    <definedName name="_A65800">'8732-78'!#REF!</definedName>
    <definedName name="_A66000">'8732-78'!#REF!</definedName>
    <definedName name="_A66474">'8732-78'!#REF!</definedName>
    <definedName name="_A67155">'8732-78'!#REF!</definedName>
    <definedName name="_A68155">'8732-78'!#REF!</definedName>
    <definedName name="_A69155">'8732-78'!#REF!</definedName>
    <definedName name="_A70000">'8732-78'!#REF!</definedName>
    <definedName name="_A70001">'8732-78'!#REF!</definedName>
    <definedName name="_xlnm._FilterDatabase" localSheetId="2" hidden="1">'8732-78'!$C$2:$C$311</definedName>
    <definedName name="OLE_LINK1" localSheetId="2">'8732-78'!#REF!</definedName>
    <definedName name="_xlnm.Print_Area" localSheetId="2">'8732-78'!#REF!</definedName>
    <definedName name="_xlnm.Print_Area" localSheetId="0">'склад УПТК'!$A$1:$M$43</definedName>
  </definedNames>
  <calcPr calcId="179021"/>
  <customWorkbookViews>
    <customWorkbookView name="Сергей - Личное представление" guid="{A93CE79A-2623-4EA8-8B5A-76C72703D835}" mergeInterval="0" personalView="1" maximized="1" windowWidth="1020" windowHeight="543" tabRatio="60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3" i="9" l="1"/>
  <c r="D60" i="9" l="1"/>
  <c r="E574" i="15" l="1"/>
  <c r="E510" i="15"/>
  <c r="E496" i="15"/>
  <c r="E484" i="15"/>
  <c r="E447" i="15"/>
  <c r="E411" i="15"/>
  <c r="E398" i="15"/>
  <c r="E389" i="15"/>
  <c r="E387" i="15"/>
  <c r="E385" i="15"/>
  <c r="E361" i="15"/>
  <c r="E308" i="15"/>
  <c r="E293" i="15"/>
  <c r="E259" i="15"/>
  <c r="E247" i="15"/>
  <c r="E246" i="15"/>
  <c r="E244" i="15"/>
  <c r="E212" i="15"/>
  <c r="E184" i="15"/>
  <c r="E179" i="15"/>
  <c r="E155" i="15"/>
  <c r="E137" i="15"/>
  <c r="E126" i="15"/>
  <c r="E112" i="15"/>
  <c r="E110" i="15"/>
  <c r="E79" i="15"/>
  <c r="E74" i="15"/>
  <c r="E70" i="15"/>
  <c r="E68" i="15"/>
  <c r="E54" i="15"/>
  <c r="E50" i="15"/>
</calcChain>
</file>

<file path=xl/sharedStrings.xml><?xml version="1.0" encoding="utf-8"?>
<sst xmlns="http://schemas.openxmlformats.org/spreadsheetml/2006/main" count="2623" uniqueCount="185">
  <si>
    <t>ООО "УМК"</t>
  </si>
  <si>
    <t xml:space="preserve">сайт:  у-мк.рф  </t>
  </si>
  <si>
    <t>Размер</t>
  </si>
  <si>
    <t>сталь</t>
  </si>
  <si>
    <t>гост</t>
  </si>
  <si>
    <t>длина</t>
  </si>
  <si>
    <t>остаток</t>
  </si>
  <si>
    <t>ожидается</t>
  </si>
  <si>
    <t>цена</t>
  </si>
  <si>
    <t>склад</t>
  </si>
  <si>
    <t>8х1</t>
  </si>
  <si>
    <t>8734-75</t>
  </si>
  <si>
    <t>3,5-4</t>
  </si>
  <si>
    <t>База УПТК</t>
  </si>
  <si>
    <t>10х2</t>
  </si>
  <si>
    <t>16х2</t>
  </si>
  <si>
    <t>18х2,5</t>
  </si>
  <si>
    <t>18х3</t>
  </si>
  <si>
    <t>20х2</t>
  </si>
  <si>
    <t>22х3,5</t>
  </si>
  <si>
    <t>27х3</t>
  </si>
  <si>
    <t>32х4</t>
  </si>
  <si>
    <t>38х2,5</t>
  </si>
  <si>
    <t>38х5</t>
  </si>
  <si>
    <t>09г2с</t>
  </si>
  <si>
    <t>8732-78</t>
  </si>
  <si>
    <t>57х3</t>
  </si>
  <si>
    <t>13хфа</t>
  </si>
  <si>
    <t>60х5,5</t>
  </si>
  <si>
    <t>б/у</t>
  </si>
  <si>
    <t>73х5,5</t>
  </si>
  <si>
    <t>К</t>
  </si>
  <si>
    <t>633-80</t>
  </si>
  <si>
    <r>
      <t xml:space="preserve">76х5 </t>
    </r>
    <r>
      <rPr>
        <sz val="10"/>
        <rFont val="Times New Roman"/>
        <family val="1"/>
        <charset val="204"/>
      </rPr>
      <t>оцинковка</t>
    </r>
  </si>
  <si>
    <t>09Г2С</t>
  </si>
  <si>
    <t>89х4</t>
  </si>
  <si>
    <t>8-10м</t>
  </si>
  <si>
    <t>102х6</t>
  </si>
  <si>
    <t>ту 190</t>
  </si>
  <si>
    <t>108х6</t>
  </si>
  <si>
    <t>ту 55</t>
  </si>
  <si>
    <t>114х7</t>
  </si>
  <si>
    <t>133х10</t>
  </si>
  <si>
    <t>7-8м</t>
  </si>
  <si>
    <t>159х8</t>
  </si>
  <si>
    <t>219х6</t>
  </si>
  <si>
    <t>Ждем Ваших заявок, надеемся на долговременное сотрудничество !!!</t>
  </si>
  <si>
    <t>С уважением, генеральный директор Степнов Вадим Владимирович.</t>
  </si>
  <si>
    <t>D ,мм</t>
  </si>
  <si>
    <t>S ,мм</t>
  </si>
  <si>
    <t>ГОСТ/ТУ</t>
  </si>
  <si>
    <t>Сталь</t>
  </si>
  <si>
    <t>Кол-во, тн</t>
  </si>
  <si>
    <t>Цена, руб./тн</t>
  </si>
  <si>
    <t>Склад</t>
  </si>
  <si>
    <t>14-3-190-2004</t>
  </si>
  <si>
    <t>запрос</t>
  </si>
  <si>
    <t>дог</t>
  </si>
  <si>
    <t>14-3-460-2003</t>
  </si>
  <si>
    <t>14-3р-55-2001</t>
  </si>
  <si>
    <t>20ПВ</t>
  </si>
  <si>
    <t>12Х1МФ</t>
  </si>
  <si>
    <t>Первоуральск</t>
  </si>
  <si>
    <t>14-3-460-2009</t>
  </si>
  <si>
    <t>Екатеринбург</t>
  </si>
  <si>
    <t>УПТК</t>
  </si>
  <si>
    <t>УПТК Р</t>
  </si>
  <si>
    <t>14-3Р-55-2001</t>
  </si>
  <si>
    <t>поставка 2 дня</t>
  </si>
  <si>
    <t>ожидаем приход</t>
  </si>
  <si>
    <t>12Х18Н12Т</t>
  </si>
  <si>
    <t>12Х1МФ-ПВ</t>
  </si>
  <si>
    <t>32х46</t>
  </si>
  <si>
    <t>14-3-460-2010</t>
  </si>
  <si>
    <t>14-3Р-1128-2007</t>
  </si>
  <si>
    <t>14-3-1128-2000</t>
  </si>
  <si>
    <t>14-159-1128-2008</t>
  </si>
  <si>
    <t>15ГС</t>
  </si>
  <si>
    <t>14-3-463-2005</t>
  </si>
  <si>
    <t>15Х1М1Ф</t>
  </si>
  <si>
    <t>550-75</t>
  </si>
  <si>
    <t>15Х5М</t>
  </si>
  <si>
    <t>поставка 3 дня</t>
  </si>
  <si>
    <t>в прокате</t>
  </si>
  <si>
    <t>Поставка 3 дня</t>
  </si>
  <si>
    <t>Поставка 5 дней</t>
  </si>
  <si>
    <t>КВД</t>
  </si>
  <si>
    <t>14-3-460-75</t>
  </si>
  <si>
    <t>14-3р-50-2001</t>
  </si>
  <si>
    <t>НАСОСНО-КОМПРЕССОРНЫЕ ТРУБЫ с муфтами по ГОСТ 633-80</t>
  </si>
  <si>
    <t>Условный диаметр, мм</t>
  </si>
  <si>
    <t>Наружный диаметр, мм</t>
  </si>
  <si>
    <t>Толщина стенки, мм</t>
  </si>
  <si>
    <t>Цена руб./тн с НДС</t>
  </si>
  <si>
    <t>Группа прочности</t>
  </si>
  <si>
    <t>Д</t>
  </si>
  <si>
    <t>Е</t>
  </si>
  <si>
    <t>Л</t>
  </si>
  <si>
    <t>Дог</t>
  </si>
  <si>
    <t>Договорная</t>
  </si>
  <si>
    <t>ОБСАДНЫЕ ТРУБЫ по ГОСТ 632-80 и  ТУ 14-161-163-96</t>
  </si>
  <si>
    <t>Тип резьбы</t>
  </si>
  <si>
    <t>ОТТМ</t>
  </si>
  <si>
    <t>5.2-10.2</t>
  </si>
  <si>
    <t>5.6-10.2</t>
  </si>
  <si>
    <t>6.2-10.5</t>
  </si>
  <si>
    <t>6.5-10.7</t>
  </si>
  <si>
    <t>7.3-12.1</t>
  </si>
  <si>
    <t>5.9-15.0</t>
  </si>
  <si>
    <t>7.6-15.1</t>
  </si>
  <si>
    <t>7,0-15,9</t>
  </si>
  <si>
    <t>7,7-15,9</t>
  </si>
  <si>
    <t>8,5-14</t>
  </si>
  <si>
    <t>10,0-12,0</t>
  </si>
  <si>
    <r>
      <t>Трубы бурильные с приварными замками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 ГОСТ Р 50278-92 и по ТУ</t>
    </r>
  </si>
  <si>
    <t>Тип замка</t>
  </si>
  <si>
    <t>Д/К</t>
  </si>
  <si>
    <t>М</t>
  </si>
  <si>
    <t>ЗП-86</t>
  </si>
  <si>
    <t>5,5/6,5/7,0/</t>
  </si>
  <si>
    <t>ЗП 92/95/</t>
  </si>
  <si>
    <t>9,0/9,19</t>
  </si>
  <si>
    <t>98/105</t>
  </si>
  <si>
    <t>6,5/9,4/11,4</t>
  </si>
  <si>
    <t>ЗП 108/121/</t>
  </si>
  <si>
    <t>ЗП127/131/140/</t>
  </si>
  <si>
    <r>
      <rPr>
        <b/>
        <u/>
        <sz val="14"/>
        <rFont val="Times New Roman"/>
        <family val="1"/>
        <charset val="204"/>
      </rPr>
      <t>Уважаемые господа!</t>
    </r>
    <r>
      <rPr>
        <b/>
        <sz val="12"/>
        <rFont val="Times New Roman"/>
        <family val="1"/>
        <charset val="204"/>
      </rPr>
      <t xml:space="preserve">
Наша компания предлагает Вам сотрудничество по поставке цветной трубной продукции и металлопроката.    На сегодняшний день имеем возможность поставки в Ваш адрес следующей продукции заводов: ОАО «Кировский завод ОЦМ» (ОАО «КЗОЦМ»), ЗАО «Кольчугинский завод цветных металлов» (ЗАО «КЦМ»), ОАО «Ревдинский завод по обработке цветных металлов» (ОАО «РЗОЦМ»). ООО «УМК» гарантирует своевременность отгрузки продукции, высокое качество и низкие цены.</t>
    </r>
  </si>
  <si>
    <t>Предлагаем к поставке следующие виды продукции:</t>
  </si>
  <si>
    <t>• Плоский и круглый латунный прокат.</t>
  </si>
  <si>
    <t>Наименование продукции</t>
  </si>
  <si>
    <t>ГОСТ, ТУ</t>
  </si>
  <si>
    <t>Марка сплава</t>
  </si>
  <si>
    <t>Лист, полоса, лента, плита</t>
  </si>
  <si>
    <t>ГОСТ 2208-2007, ТУ</t>
  </si>
  <si>
    <t>Л63, ЛС 59-1, Л68, Л70, Л90,  Л80, Л85, ЛМц 58-2, ЛО 90-1, ЛО 62-1</t>
  </si>
  <si>
    <t>х/к, г/к</t>
  </si>
  <si>
    <t>Трубы</t>
  </si>
  <si>
    <t>ГОСТ 494-90, ГОСТ 21646-2003, ГОСТ 11383-75, ГОСТ 2622-75, ГОСТ 20900-75</t>
  </si>
  <si>
    <t>Л63, Л68, ЛС 59-1, ЛО 70-1, ЛАМш 77-2-0,05,  ЛМцСКА 58-2-2-1-1,  ЛОМш 70-1-0,05, ЛС 58-2, ЛО 62-1</t>
  </si>
  <si>
    <t>Прутки, проволока</t>
  </si>
  <si>
    <t>ГОСТ 2060-2009, ГОСТ 6681-91, ГОСТ 1066-90, ГОСТ 16130-90,  ТУ</t>
  </si>
  <si>
    <t>ЛС 59-1, Л63, ЛМцСКА 58-2-2-1-1, ЛМц 58-2, ЛО 62-1</t>
  </si>
  <si>
    <t>• Плоский и круглый медный прокат.</t>
  </si>
  <si>
    <t>ГОСТ 1173-2006, ТУ</t>
  </si>
  <si>
    <t>М1, М1р, М2, М2р, М3, М3р, М1О</t>
  </si>
  <si>
    <t>ГОСТ 617-2006, ГОСТ 11383-75, ГОСТ 2624-77, ГОСТ 20900-75, ГОСТ 529-78, ТУ</t>
  </si>
  <si>
    <t>М1, М1р,  М2, М2р, М3, М3р, Л96, Cu-DHP</t>
  </si>
  <si>
    <t>Прутки, проволока, шины</t>
  </si>
  <si>
    <t>ГОСТ 1535-2006, ГОСТ 16130-90, ГОСТ 434-78</t>
  </si>
  <si>
    <t>М1, М1р, М1Е, М2, М2р, М3, М3р,</t>
  </si>
  <si>
    <t>Аноды</t>
  </si>
  <si>
    <t>ГОСТ 767-91, ТУ</t>
  </si>
  <si>
    <t>М1, АМФ, МФ</t>
  </si>
  <si>
    <t>• Плоский и круглый бронзовый прокат.</t>
  </si>
  <si>
    <t>Лента, полоса</t>
  </si>
  <si>
    <t>ГОСТ 1761-92</t>
  </si>
  <si>
    <t>БрОФ 6,5-0,15</t>
  </si>
  <si>
    <t>ГОСТ 1208-90, ТУ</t>
  </si>
  <si>
    <t>БРАЖМц 10-3-1,5, БрАЖН 10-4-4, БрАЖ 9-4</t>
  </si>
  <si>
    <t>Прутки</t>
  </si>
  <si>
    <t>ГОСТ 1628-78, ТУ</t>
  </si>
  <si>
    <t>БРАЖМц 10-3-1,5, БрАЖН 10-4-4, БрАЖ 9-4, БрАМц 9-2</t>
  </si>
  <si>
    <t>• Круглый медно-никелевый прокат.</t>
  </si>
  <si>
    <t>ГОСТ 17217-79, ГОСТ 10092-75, ТУ 48-21-465-98, проч.</t>
  </si>
  <si>
    <t>МНЖ 5-1</t>
  </si>
  <si>
    <t>МНЖМц 30-1-1, МНЖМц 10-1-1</t>
  </si>
  <si>
    <t>ТУ 48-21-191-72</t>
  </si>
  <si>
    <t>МН19</t>
  </si>
  <si>
    <t>• Прочий прокат.</t>
  </si>
  <si>
    <t>Существует гибкая система скидок и условий оплат. Мы гарантируем каждому Покупателю индивидуальный подход и максимально быстрое и профессиональное решение всех возникающих вопросов. Сроки поставки под заказ 30 дней.</t>
  </si>
  <si>
    <t>30хма</t>
  </si>
  <si>
    <t>32хгма</t>
  </si>
  <si>
    <t>итого</t>
  </si>
  <si>
    <t>В ПУТИ</t>
  </si>
  <si>
    <t>D</t>
  </si>
  <si>
    <t>S</t>
  </si>
  <si>
    <t>тоннаж</t>
  </si>
  <si>
    <t>Цена</t>
  </si>
  <si>
    <t>уточнять</t>
  </si>
  <si>
    <t>ТРУБЫ с завода</t>
  </si>
  <si>
    <t>ту 124</t>
  </si>
  <si>
    <t xml:space="preserve">Тел. 89126395911 </t>
  </si>
  <si>
    <t>Валентин</t>
  </si>
  <si>
    <t>10704-91</t>
  </si>
  <si>
    <t xml:space="preserve">Остаток на 28.08.2018г.                             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</si>
</sst>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&quot;р.&quot;;[Red]\-#,##0&quot;р.&quot;"/>
    <numFmt numFmtId="164" formatCode="0.000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u/>
      <sz val="8"/>
      <color indexed="12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20"/>
      <name val="Monotype Corsiva"/>
      <family val="4"/>
      <charset val="204"/>
    </font>
    <font>
      <sz val="10"/>
      <name val="Arial Black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Monotype Corsiva"/>
      <family val="4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color indexed="12"/>
      <name val="Arial Cyr"/>
      <charset val="204"/>
    </font>
    <font>
      <b/>
      <sz val="28"/>
      <name val="Monotype Corsiva"/>
      <family val="4"/>
      <charset val="204"/>
    </font>
    <font>
      <sz val="28"/>
      <name val="Arial Cyr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indexed="17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FF000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2" fontId="0" fillId="0" borderId="0">
      <alignment shrinkToFit="1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/>
    <xf numFmtId="0" fontId="1" fillId="0" borderId="1">
      <alignment horizontal="center" vertical="center"/>
    </xf>
  </cellStyleXfs>
  <cellXfs count="158">
    <xf numFmtId="2" fontId="0" fillId="0" borderId="0" xfId="0">
      <alignment shrinkToFit="1"/>
    </xf>
    <xf numFmtId="0" fontId="4" fillId="0" borderId="0" xfId="0" applyNumberFormat="1" applyFont="1" applyAlignment="1">
      <alignment horizontal="left" shrinkToFit="1"/>
    </xf>
    <xf numFmtId="0" fontId="4" fillId="0" borderId="0" xfId="0" applyNumberFormat="1" applyFont="1" applyAlignment="1">
      <alignment horizontal="center" shrinkToFit="1"/>
    </xf>
    <xf numFmtId="0" fontId="4" fillId="0" borderId="0" xfId="0" applyNumberFormat="1" applyFont="1" applyAlignment="1">
      <alignment horizontal="center" vertical="center" shrinkToFit="1"/>
    </xf>
    <xf numFmtId="0" fontId="6" fillId="0" borderId="0" xfId="0" applyNumberFormat="1" applyFont="1" applyAlignment="1">
      <alignment vertical="center" shrinkToFit="1"/>
    </xf>
    <xf numFmtId="0" fontId="2" fillId="0" borderId="0" xfId="1" applyNumberFormat="1" applyAlignment="1" applyProtection="1">
      <alignment vertical="center" shrinkToFit="1"/>
    </xf>
    <xf numFmtId="2" fontId="0" fillId="4" borderId="1" xfId="0" applyFill="1" applyBorder="1">
      <alignment shrinkToFit="1"/>
    </xf>
    <xf numFmtId="2" fontId="15" fillId="0" borderId="0" xfId="0" applyFont="1">
      <alignment shrinkToFit="1"/>
    </xf>
    <xf numFmtId="2" fontId="10" fillId="0" borderId="0" xfId="0" applyFont="1" applyAlignment="1">
      <alignment wrapText="1" shrinkToFit="1"/>
    </xf>
    <xf numFmtId="2" fontId="13" fillId="4" borderId="1" xfId="0" applyFont="1" applyFill="1" applyBorder="1" applyAlignment="1">
      <alignment horizontal="center" vertical="center" wrapText="1" shrinkToFit="1"/>
    </xf>
    <xf numFmtId="2" fontId="8" fillId="0" borderId="1" xfId="0" applyFont="1" applyBorder="1" applyAlignment="1">
      <alignment horizontal="center" vertical="center" shrinkToFit="1"/>
    </xf>
    <xf numFmtId="2" fontId="0" fillId="0" borderId="1" xfId="0" applyBorder="1">
      <alignment shrinkToFit="1"/>
    </xf>
    <xf numFmtId="2" fontId="7" fillId="0" borderId="0" xfId="0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left" shrinkToFit="1"/>
    </xf>
    <xf numFmtId="0" fontId="4" fillId="0" borderId="0" xfId="0" applyNumberFormat="1" applyFont="1" applyBorder="1" applyAlignment="1">
      <alignment horizontal="center" vertical="center" shrinkToFit="1"/>
    </xf>
    <xf numFmtId="2" fontId="0" fillId="0" borderId="0" xfId="0" applyAlignment="1">
      <alignment horizontal="left" shrinkToFit="1"/>
    </xf>
    <xf numFmtId="2" fontId="15" fillId="0" borderId="1" xfId="0" applyFont="1" applyBorder="1" applyAlignment="1">
      <alignment horizontal="left" wrapText="1" shrinkToFit="1"/>
    </xf>
    <xf numFmtId="164" fontId="15" fillId="0" borderId="1" xfId="0" applyNumberFormat="1" applyFont="1" applyBorder="1" applyAlignment="1">
      <alignment horizontal="center" wrapText="1" shrinkToFit="1"/>
    </xf>
    <xf numFmtId="0" fontId="19" fillId="0" borderId="0" xfId="0" applyNumberFormat="1" applyFont="1" applyAlignment="1">
      <alignment horizontal="left" shrinkToFit="1"/>
    </xf>
    <xf numFmtId="2" fontId="15" fillId="0" borderId="0" xfId="0" applyFont="1" applyBorder="1" applyAlignment="1">
      <alignment horizontal="left" wrapText="1" shrinkToFit="1"/>
    </xf>
    <xf numFmtId="0" fontId="15" fillId="0" borderId="0" xfId="0" applyNumberFormat="1" applyFont="1" applyBorder="1" applyAlignment="1">
      <alignment horizontal="center" wrapText="1" shrinkToFit="1"/>
    </xf>
    <xf numFmtId="0" fontId="15" fillId="0" borderId="0" xfId="0" applyNumberFormat="1" applyFont="1" applyBorder="1" applyAlignment="1">
      <alignment horizontal="center" vertical="center" wrapText="1" shrinkToFit="1"/>
    </xf>
    <xf numFmtId="164" fontId="15" fillId="0" borderId="0" xfId="0" applyNumberFormat="1" applyFont="1" applyBorder="1" applyAlignment="1">
      <alignment horizontal="center" vertical="center" wrapText="1" shrinkToFit="1"/>
    </xf>
    <xf numFmtId="164" fontId="15" fillId="0" borderId="0" xfId="0" applyNumberFormat="1" applyFont="1" applyBorder="1" applyAlignment="1">
      <alignment horizontal="center" wrapText="1" shrinkToFit="1"/>
    </xf>
    <xf numFmtId="16" fontId="15" fillId="0" borderId="2" xfId="0" applyNumberFormat="1" applyFont="1" applyBorder="1" applyAlignment="1">
      <alignment horizontal="center" vertical="center" wrapText="1" shrinkToFit="1"/>
    </xf>
    <xf numFmtId="2" fontId="12" fillId="0" borderId="12" xfId="0" applyFont="1" applyFill="1" applyBorder="1" applyAlignment="1">
      <alignment horizontal="center"/>
    </xf>
    <xf numFmtId="2" fontId="12" fillId="0" borderId="13" xfId="0" applyFont="1" applyFill="1" applyBorder="1" applyAlignment="1">
      <alignment horizontal="center"/>
    </xf>
    <xf numFmtId="2" fontId="12" fillId="0" borderId="3" xfId="0" applyFont="1" applyFill="1" applyBorder="1" applyAlignment="1">
      <alignment horizontal="center"/>
    </xf>
    <xf numFmtId="2" fontId="15" fillId="0" borderId="7" xfId="0" applyFont="1" applyFill="1" applyBorder="1" applyAlignment="1">
      <alignment horizontal="center"/>
    </xf>
    <xf numFmtId="2" fontId="15" fillId="0" borderId="1" xfId="0" applyFont="1" applyFill="1" applyBorder="1" applyAlignment="1">
      <alignment horizontal="center"/>
    </xf>
    <xf numFmtId="2" fontId="15" fillId="0" borderId="4" xfId="0" applyFont="1" applyFill="1" applyBorder="1" applyAlignment="1">
      <alignment horizontal="center"/>
    </xf>
    <xf numFmtId="2" fontId="12" fillId="0" borderId="7" xfId="0" applyFont="1" applyFill="1" applyBorder="1" applyAlignment="1">
      <alignment horizontal="center"/>
    </xf>
    <xf numFmtId="2" fontId="12" fillId="0" borderId="1" xfId="0" applyFont="1" applyFill="1" applyBorder="1" applyAlignment="1">
      <alignment horizontal="center"/>
    </xf>
    <xf numFmtId="2" fontId="12" fillId="0" borderId="4" xfId="0" applyFont="1" applyFill="1" applyBorder="1" applyAlignment="1">
      <alignment horizontal="center"/>
    </xf>
    <xf numFmtId="2" fontId="12" fillId="6" borderId="7" xfId="0" applyFont="1" applyFill="1" applyBorder="1" applyAlignment="1">
      <alignment horizontal="center"/>
    </xf>
    <xf numFmtId="2" fontId="12" fillId="6" borderId="1" xfId="0" applyFont="1" applyFill="1" applyBorder="1" applyAlignment="1">
      <alignment horizontal="center"/>
    </xf>
    <xf numFmtId="2" fontId="12" fillId="6" borderId="4" xfId="0" applyFont="1" applyFill="1" applyBorder="1" applyAlignment="1">
      <alignment horizontal="center"/>
    </xf>
    <xf numFmtId="2" fontId="12" fillId="7" borderId="7" xfId="0" applyFont="1" applyFill="1" applyBorder="1" applyAlignment="1">
      <alignment horizontal="center"/>
    </xf>
    <xf numFmtId="2" fontId="12" fillId="7" borderId="1" xfId="0" applyFont="1" applyFill="1" applyBorder="1" applyAlignment="1">
      <alignment horizontal="center"/>
    </xf>
    <xf numFmtId="2" fontId="12" fillId="7" borderId="4" xfId="0" applyFont="1" applyFill="1" applyBorder="1" applyAlignment="1">
      <alignment horizontal="center"/>
    </xf>
    <xf numFmtId="2" fontId="21" fillId="0" borderId="7" xfId="0" applyFont="1" applyFill="1" applyBorder="1" applyAlignment="1">
      <alignment horizontal="center"/>
    </xf>
    <xf numFmtId="2" fontId="21" fillId="0" borderId="1" xfId="0" applyFont="1" applyFill="1" applyBorder="1" applyAlignment="1">
      <alignment horizontal="center"/>
    </xf>
    <xf numFmtId="2" fontId="21" fillId="0" borderId="4" xfId="0" applyFont="1" applyFill="1" applyBorder="1" applyAlignment="1">
      <alignment horizontal="center"/>
    </xf>
    <xf numFmtId="2" fontId="12" fillId="8" borderId="7" xfId="0" applyFont="1" applyFill="1" applyBorder="1" applyAlignment="1">
      <alignment horizontal="center"/>
    </xf>
    <xf numFmtId="2" fontId="12" fillId="8" borderId="1" xfId="0" applyFont="1" applyFill="1" applyBorder="1" applyAlignment="1">
      <alignment horizontal="center"/>
    </xf>
    <xf numFmtId="2" fontId="12" fillId="8" borderId="4" xfId="0" applyFont="1" applyFill="1" applyBorder="1" applyAlignment="1">
      <alignment horizontal="center"/>
    </xf>
    <xf numFmtId="17" fontId="12" fillId="0" borderId="4" xfId="0" applyNumberFormat="1" applyFont="1" applyFill="1" applyBorder="1" applyAlignment="1">
      <alignment horizontal="center"/>
    </xf>
    <xf numFmtId="2" fontId="12" fillId="2" borderId="7" xfId="0" applyFont="1" applyFill="1" applyBorder="1" applyAlignment="1">
      <alignment horizontal="center"/>
    </xf>
    <xf numFmtId="2" fontId="12" fillId="2" borderId="1" xfId="0" applyFont="1" applyFill="1" applyBorder="1" applyAlignment="1">
      <alignment horizontal="center"/>
    </xf>
    <xf numFmtId="2" fontId="12" fillId="2" borderId="4" xfId="0" applyFont="1" applyFill="1" applyBorder="1" applyAlignment="1">
      <alignment horizontal="center"/>
    </xf>
    <xf numFmtId="2" fontId="12" fillId="3" borderId="7" xfId="0" applyFont="1" applyFill="1" applyBorder="1" applyAlignment="1">
      <alignment horizontal="center"/>
    </xf>
    <xf numFmtId="2" fontId="12" fillId="3" borderId="1" xfId="0" applyFont="1" applyFill="1" applyBorder="1" applyAlignment="1">
      <alignment horizontal="center"/>
    </xf>
    <xf numFmtId="2" fontId="12" fillId="3" borderId="4" xfId="0" applyFont="1" applyFill="1" applyBorder="1" applyAlignment="1">
      <alignment horizontal="center"/>
    </xf>
    <xf numFmtId="2" fontId="21" fillId="3" borderId="7" xfId="0" applyFont="1" applyFill="1" applyBorder="1" applyAlignment="1">
      <alignment horizontal="center"/>
    </xf>
    <xf numFmtId="2" fontId="21" fillId="3" borderId="1" xfId="0" applyFont="1" applyFill="1" applyBorder="1" applyAlignment="1">
      <alignment horizontal="center"/>
    </xf>
    <xf numFmtId="2" fontId="21" fillId="3" borderId="4" xfId="0" applyFont="1" applyFill="1" applyBorder="1" applyAlignment="1">
      <alignment horizontal="center"/>
    </xf>
    <xf numFmtId="2" fontId="20" fillId="0" borderId="7" xfId="0" applyFont="1" applyFill="1" applyBorder="1" applyAlignment="1">
      <alignment horizontal="center"/>
    </xf>
    <xf numFmtId="2" fontId="20" fillId="0" borderId="1" xfId="0" applyFont="1" applyFill="1" applyBorder="1" applyAlignment="1">
      <alignment horizontal="center"/>
    </xf>
    <xf numFmtId="2" fontId="20" fillId="0" borderId="4" xfId="0" applyFont="1" applyFill="1" applyBorder="1" applyAlignment="1">
      <alignment horizontal="center"/>
    </xf>
    <xf numFmtId="17" fontId="20" fillId="0" borderId="4" xfId="0" applyNumberFormat="1" applyFont="1" applyFill="1" applyBorder="1" applyAlignment="1">
      <alignment horizontal="center"/>
    </xf>
    <xf numFmtId="2" fontId="20" fillId="2" borderId="7" xfId="0" applyFont="1" applyFill="1" applyBorder="1" applyAlignment="1">
      <alignment horizontal="center"/>
    </xf>
    <xf numFmtId="2" fontId="20" fillId="2" borderId="1" xfId="0" applyFont="1" applyFill="1" applyBorder="1" applyAlignment="1">
      <alignment horizontal="center"/>
    </xf>
    <xf numFmtId="17" fontId="20" fillId="2" borderId="4" xfId="0" applyNumberFormat="1" applyFont="1" applyFill="1" applyBorder="1" applyAlignment="1">
      <alignment horizontal="center"/>
    </xf>
    <xf numFmtId="17" fontId="12" fillId="8" borderId="4" xfId="0" applyNumberFormat="1" applyFont="1" applyFill="1" applyBorder="1" applyAlignment="1">
      <alignment horizontal="center"/>
    </xf>
    <xf numFmtId="2" fontId="15" fillId="2" borderId="7" xfId="0" applyFont="1" applyFill="1" applyBorder="1" applyAlignment="1">
      <alignment horizontal="center"/>
    </xf>
    <xf numFmtId="2" fontId="15" fillId="2" borderId="1" xfId="0" applyFont="1" applyFill="1" applyBorder="1" applyAlignment="1">
      <alignment horizontal="center"/>
    </xf>
    <xf numFmtId="2" fontId="15" fillId="2" borderId="4" xfId="0" applyFont="1" applyFill="1" applyBorder="1" applyAlignment="1">
      <alignment horizontal="center"/>
    </xf>
    <xf numFmtId="17" fontId="15" fillId="0" borderId="4" xfId="0" applyNumberFormat="1" applyFont="1" applyFill="1" applyBorder="1" applyAlignment="1">
      <alignment horizontal="center"/>
    </xf>
    <xf numFmtId="2" fontId="20" fillId="2" borderId="4" xfId="0" applyFont="1" applyFill="1" applyBorder="1" applyAlignment="1">
      <alignment horizontal="center"/>
    </xf>
    <xf numFmtId="2" fontId="12" fillId="9" borderId="7" xfId="0" applyFont="1" applyFill="1" applyBorder="1" applyAlignment="1">
      <alignment horizontal="center"/>
    </xf>
    <xf numFmtId="2" fontId="12" fillId="9" borderId="1" xfId="0" applyFont="1" applyFill="1" applyBorder="1" applyAlignment="1">
      <alignment horizontal="center"/>
    </xf>
    <xf numFmtId="17" fontId="12" fillId="9" borderId="4" xfId="0" applyNumberFormat="1" applyFont="1" applyFill="1" applyBorder="1" applyAlignment="1">
      <alignment horizontal="center"/>
    </xf>
    <xf numFmtId="2" fontId="12" fillId="9" borderId="4" xfId="0" applyFont="1" applyFill="1" applyBorder="1" applyAlignment="1">
      <alignment horizontal="center"/>
    </xf>
    <xf numFmtId="2" fontId="21" fillId="6" borderId="7" xfId="0" applyFont="1" applyFill="1" applyBorder="1" applyAlignment="1">
      <alignment horizontal="center"/>
    </xf>
    <xf numFmtId="2" fontId="21" fillId="6" borderId="1" xfId="0" applyFont="1" applyFill="1" applyBorder="1" applyAlignment="1">
      <alignment horizontal="center"/>
    </xf>
    <xf numFmtId="2" fontId="21" fillId="6" borderId="4" xfId="0" applyFont="1" applyFill="1" applyBorder="1" applyAlignment="1">
      <alignment horizontal="center"/>
    </xf>
    <xf numFmtId="2" fontId="15" fillId="9" borderId="1" xfId="0" applyFont="1" applyFill="1" applyBorder="1" applyAlignment="1">
      <alignment horizontal="center"/>
    </xf>
    <xf numFmtId="2" fontId="22" fillId="0" borderId="7" xfId="0" applyFont="1" applyFill="1" applyBorder="1" applyAlignment="1">
      <alignment horizontal="center"/>
    </xf>
    <xf numFmtId="2" fontId="22" fillId="0" borderId="1" xfId="0" applyFont="1" applyFill="1" applyBorder="1" applyAlignment="1">
      <alignment horizontal="center"/>
    </xf>
    <xf numFmtId="2" fontId="22" fillId="0" borderId="4" xfId="0" applyFont="1" applyFill="1" applyBorder="1" applyAlignment="1">
      <alignment horizontal="center"/>
    </xf>
    <xf numFmtId="2" fontId="15" fillId="8" borderId="7" xfId="0" applyFont="1" applyFill="1" applyBorder="1" applyAlignment="1">
      <alignment horizontal="center"/>
    </xf>
    <xf numFmtId="2" fontId="15" fillId="8" borderId="1" xfId="0" applyFont="1" applyFill="1" applyBorder="1" applyAlignment="1">
      <alignment horizontal="center"/>
    </xf>
    <xf numFmtId="2" fontId="15" fillId="8" borderId="4" xfId="0" applyFont="1" applyFill="1" applyBorder="1" applyAlignment="1">
      <alignment horizontal="center"/>
    </xf>
    <xf numFmtId="17" fontId="12" fillId="6" borderId="4" xfId="0" applyNumberFormat="1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6" fillId="0" borderId="0" xfId="0" applyNumberFormat="1" applyFont="1">
      <alignment shrinkToFit="1"/>
    </xf>
    <xf numFmtId="2" fontId="12" fillId="0" borderId="0" xfId="0" applyFont="1" applyFill="1" applyAlignment="1"/>
    <xf numFmtId="2" fontId="15" fillId="0" borderId="0" xfId="0" applyFont="1" applyFill="1" applyAlignment="1"/>
    <xf numFmtId="2" fontId="16" fillId="0" borderId="0" xfId="0" applyFont="1">
      <alignment shrinkToFit="1"/>
    </xf>
    <xf numFmtId="2" fontId="0" fillId="0" borderId="0" xfId="0" applyBorder="1">
      <alignment shrinkToFit="1"/>
    </xf>
    <xf numFmtId="0" fontId="4" fillId="0" borderId="0" xfId="0" applyNumberFormat="1" applyFont="1" applyAlignment="1">
      <alignment horizontal="center" vertical="center" shrinkToFit="1"/>
    </xf>
    <xf numFmtId="2" fontId="21" fillId="8" borderId="7" xfId="0" applyFont="1" applyFill="1" applyBorder="1" applyAlignment="1">
      <alignment horizontal="center"/>
    </xf>
    <xf numFmtId="2" fontId="21" fillId="8" borderId="1" xfId="0" applyFont="1" applyFill="1" applyBorder="1" applyAlignment="1">
      <alignment horizontal="center"/>
    </xf>
    <xf numFmtId="2" fontId="21" fillId="8" borderId="4" xfId="0" applyFont="1" applyFill="1" applyBorder="1" applyAlignment="1">
      <alignment horizontal="center"/>
    </xf>
    <xf numFmtId="0" fontId="24" fillId="0" borderId="0" xfId="0" applyNumberFormat="1" applyFont="1">
      <alignment shrinkToFit="1"/>
    </xf>
    <xf numFmtId="2" fontId="15" fillId="0" borderId="14" xfId="0" applyFont="1" applyBorder="1" applyAlignment="1">
      <alignment horizontal="left" wrapText="1" shrinkToFit="1"/>
    </xf>
    <xf numFmtId="164" fontId="15" fillId="0" borderId="14" xfId="0" applyNumberFormat="1" applyFont="1" applyBorder="1" applyAlignment="1">
      <alignment horizontal="center" wrapText="1" shrinkToFit="1"/>
    </xf>
    <xf numFmtId="0" fontId="15" fillId="0" borderId="2" xfId="0" applyNumberFormat="1" applyFont="1" applyBorder="1" applyAlignment="1">
      <alignment horizontal="center" vertical="center" wrapText="1" shrinkToFit="1"/>
    </xf>
    <xf numFmtId="0" fontId="15" fillId="0" borderId="1" xfId="0" applyNumberFormat="1" applyFont="1" applyBorder="1" applyAlignment="1">
      <alignment horizontal="center" vertical="center" wrapText="1" shrinkToFit="1"/>
    </xf>
    <xf numFmtId="2" fontId="8" fillId="0" borderId="0" xfId="0" applyFont="1" applyBorder="1" applyAlignment="1">
      <alignment horizontal="right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15" fillId="0" borderId="14" xfId="0" applyNumberFormat="1" applyFont="1" applyBorder="1" applyAlignment="1">
      <alignment horizontal="center" vertical="center" wrapText="1" shrinkToFit="1"/>
    </xf>
    <xf numFmtId="2" fontId="12" fillId="0" borderId="0" xfId="0" applyFont="1" applyAlignment="1">
      <alignment horizontal="center" shrinkToFit="1"/>
    </xf>
    <xf numFmtId="0" fontId="5" fillId="4" borderId="1" xfId="0" applyNumberFormat="1" applyFont="1" applyFill="1" applyBorder="1" applyAlignment="1">
      <alignment horizontal="center" vertical="center" shrinkToFit="1"/>
    </xf>
    <xf numFmtId="2" fontId="8" fillId="5" borderId="1" xfId="0" applyFont="1" applyFill="1" applyBorder="1" applyAlignment="1">
      <alignment horizontal="center" vertical="center" shrinkToFit="1"/>
    </xf>
    <xf numFmtId="2" fontId="8" fillId="5" borderId="1" xfId="0" applyFont="1" applyFill="1" applyBorder="1" applyAlignment="1">
      <alignment horizontal="center" wrapText="1" shrinkToFit="1"/>
    </xf>
    <xf numFmtId="2" fontId="8" fillId="5" borderId="1" xfId="0" applyFont="1" applyFill="1" applyBorder="1" applyAlignment="1">
      <alignment horizontal="center" shrinkToFit="1"/>
    </xf>
    <xf numFmtId="2" fontId="8" fillId="0" borderId="1" xfId="0" applyFont="1" applyBorder="1" applyAlignment="1">
      <alignment horizontal="center" shrinkToFit="1"/>
    </xf>
    <xf numFmtId="2" fontId="13" fillId="0" borderId="1" xfId="0" applyFont="1" applyBorder="1" applyAlignment="1">
      <alignment horizontal="center" vertical="center" wrapText="1" shrinkToFi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/>
    </xf>
    <xf numFmtId="164" fontId="0" fillId="0" borderId="0" xfId="0" applyNumberFormat="1">
      <alignment shrinkToFit="1"/>
    </xf>
    <xf numFmtId="2" fontId="0" fillId="6" borderId="0" xfId="0" applyFill="1">
      <alignment shrinkToFit="1"/>
    </xf>
    <xf numFmtId="0" fontId="4" fillId="0" borderId="0" xfId="0" applyNumberFormat="1" applyFont="1" applyAlignment="1">
      <alignment horizontal="left" vertical="center" shrinkToFit="1"/>
    </xf>
    <xf numFmtId="0" fontId="15" fillId="0" borderId="5" xfId="0" applyNumberFormat="1" applyFont="1" applyBorder="1" applyAlignment="1">
      <alignment horizontal="center" wrapText="1" shrinkToFit="1"/>
    </xf>
    <xf numFmtId="0" fontId="15" fillId="0" borderId="2" xfId="0" applyNumberFormat="1" applyFont="1" applyBorder="1" applyAlignment="1">
      <alignment horizontal="center" wrapText="1" shrinkToFit="1"/>
    </xf>
    <xf numFmtId="0" fontId="15" fillId="0" borderId="5" xfId="0" applyNumberFormat="1" applyFont="1" applyBorder="1" applyAlignment="1">
      <alignment horizontal="center" vertical="center" wrapText="1" shrinkToFit="1"/>
    </xf>
    <xf numFmtId="0" fontId="15" fillId="0" borderId="2" xfId="0" applyNumberFormat="1" applyFont="1" applyBorder="1" applyAlignment="1">
      <alignment horizontal="center" vertical="center" wrapText="1" shrinkToFit="1"/>
    </xf>
    <xf numFmtId="0" fontId="15" fillId="0" borderId="1" xfId="0" applyNumberFormat="1" applyFont="1" applyBorder="1" applyAlignment="1">
      <alignment horizontal="center" vertical="center" wrapText="1" shrinkToFit="1"/>
    </xf>
    <xf numFmtId="2" fontId="11" fillId="0" borderId="0" xfId="0" applyFont="1" applyAlignment="1">
      <alignment horizontal="center" shrinkToFit="1"/>
    </xf>
    <xf numFmtId="2" fontId="8" fillId="0" borderId="0" xfId="0" applyFont="1" applyBorder="1" applyAlignment="1">
      <alignment horizontal="right" shrinkToFit="1"/>
    </xf>
    <xf numFmtId="2" fontId="0" fillId="0" borderId="0" xfId="0" applyBorder="1" applyAlignment="1">
      <alignment shrinkToFit="1"/>
    </xf>
    <xf numFmtId="0" fontId="5" fillId="4" borderId="5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15" fillId="0" borderId="14" xfId="0" applyNumberFormat="1" applyFont="1" applyBorder="1" applyAlignment="1">
      <alignment horizontal="center" vertical="center" wrapText="1" shrinkToFit="1"/>
    </xf>
    <xf numFmtId="6" fontId="15" fillId="0" borderId="1" xfId="0" applyNumberFormat="1" applyFont="1" applyBorder="1" applyAlignment="1">
      <alignment horizontal="center" vertical="center" wrapText="1" shrinkToFit="1"/>
    </xf>
    <xf numFmtId="2" fontId="12" fillId="0" borderId="0" xfId="0" applyFont="1" applyAlignment="1">
      <alignment horizontal="center" shrinkToFi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0" fontId="18" fillId="0" borderId="0" xfId="0" applyNumberFormat="1" applyFont="1" applyAlignment="1">
      <alignment horizontal="center" vertical="center" shrinkToFit="1"/>
    </xf>
    <xf numFmtId="0" fontId="17" fillId="0" borderId="0" xfId="1" applyNumberFormat="1" applyFont="1" applyAlignment="1" applyProtection="1">
      <alignment horizontal="center" vertical="center" shrinkToFit="1"/>
    </xf>
    <xf numFmtId="0" fontId="5" fillId="4" borderId="1" xfId="0" applyNumberFormat="1" applyFont="1" applyFill="1" applyBorder="1" applyAlignment="1">
      <alignment horizontal="center" vertical="center" shrinkToFit="1"/>
    </xf>
    <xf numFmtId="0" fontId="15" fillId="0" borderId="15" xfId="0" applyNumberFormat="1" applyFont="1" applyBorder="1" applyAlignment="1">
      <alignment horizontal="center" wrapText="1" shrinkToFit="1"/>
    </xf>
    <xf numFmtId="0" fontId="15" fillId="0" borderId="16" xfId="0" applyNumberFormat="1" applyFont="1" applyBorder="1" applyAlignment="1">
      <alignment horizontal="center" wrapText="1" shrinkToFit="1"/>
    </xf>
    <xf numFmtId="2" fontId="16" fillId="0" borderId="0" xfId="0" applyFont="1" applyAlignment="1">
      <alignment horizontal="center" shrinkToFit="1"/>
    </xf>
    <xf numFmtId="2" fontId="0" fillId="0" borderId="0" xfId="0" applyAlignment="1">
      <alignment horizontal="center" shrinkToFit="1"/>
    </xf>
    <xf numFmtId="2" fontId="9" fillId="0" borderId="0" xfId="0" applyFont="1" applyAlignment="1">
      <alignment horizontal="center" vertical="center" shrinkToFit="1"/>
    </xf>
    <xf numFmtId="2" fontId="8" fillId="5" borderId="9" xfId="0" applyFont="1" applyFill="1" applyBorder="1" applyAlignment="1">
      <alignment horizontal="center" vertical="center" wrapText="1" shrinkToFit="1"/>
    </xf>
    <xf numFmtId="2" fontId="8" fillId="5" borderId="10" xfId="0" applyFont="1" applyFill="1" applyBorder="1" applyAlignment="1">
      <alignment horizontal="center" vertical="center" wrapText="1" shrinkToFit="1"/>
    </xf>
    <xf numFmtId="2" fontId="8" fillId="5" borderId="8" xfId="0" applyFont="1" applyFill="1" applyBorder="1" applyAlignment="1">
      <alignment horizontal="center" vertical="center" wrapText="1" shrinkToFit="1"/>
    </xf>
    <xf numFmtId="2" fontId="8" fillId="5" borderId="1" xfId="0" applyFont="1" applyFill="1" applyBorder="1" applyAlignment="1">
      <alignment horizontal="center" vertical="center" wrapText="1" shrinkToFit="1"/>
    </xf>
    <xf numFmtId="2" fontId="8" fillId="5" borderId="1" xfId="0" applyFont="1" applyFill="1" applyBorder="1" applyAlignment="1">
      <alignment horizontal="center" vertical="center" shrinkToFit="1"/>
    </xf>
    <xf numFmtId="2" fontId="8" fillId="5" borderId="1" xfId="0" applyFont="1" applyFill="1" applyBorder="1" applyAlignment="1">
      <alignment horizontal="center" wrapText="1" shrinkToFit="1"/>
    </xf>
    <xf numFmtId="2" fontId="8" fillId="5" borderId="5" xfId="0" applyFont="1" applyFill="1" applyBorder="1" applyAlignment="1">
      <alignment horizontal="center" shrinkToFit="1"/>
    </xf>
    <xf numFmtId="2" fontId="8" fillId="5" borderId="6" xfId="0" applyFont="1" applyFill="1" applyBorder="1" applyAlignment="1">
      <alignment horizontal="center" shrinkToFit="1"/>
    </xf>
    <xf numFmtId="2" fontId="8" fillId="5" borderId="2" xfId="0" applyFont="1" applyFill="1" applyBorder="1" applyAlignment="1">
      <alignment horizontal="center" shrinkToFit="1"/>
    </xf>
    <xf numFmtId="2" fontId="8" fillId="5" borderId="1" xfId="0" applyFont="1" applyFill="1" applyBorder="1" applyAlignment="1">
      <alignment horizontal="center" shrinkToFit="1"/>
    </xf>
    <xf numFmtId="2" fontId="8" fillId="0" borderId="1" xfId="0" applyFont="1" applyBorder="1" applyAlignment="1">
      <alignment horizontal="center" shrinkToFit="1"/>
    </xf>
    <xf numFmtId="0" fontId="6" fillId="0" borderId="0" xfId="0" applyNumberFormat="1" applyFont="1" applyAlignment="1">
      <alignment horizontal="center" vertical="center" shrinkToFit="1"/>
    </xf>
    <xf numFmtId="0" fontId="2" fillId="0" borderId="0" xfId="1" applyNumberFormat="1" applyAlignment="1" applyProtection="1">
      <alignment horizontal="center" vertical="center" shrinkToFit="1"/>
    </xf>
    <xf numFmtId="2" fontId="9" fillId="0" borderId="0" xfId="0" applyFont="1" applyAlignment="1">
      <alignment horizontal="center" wrapText="1" shrinkToFit="1"/>
    </xf>
    <xf numFmtId="2" fontId="15" fillId="4" borderId="1" xfId="0" applyFont="1" applyFill="1" applyBorder="1" applyAlignment="1">
      <alignment horizontal="left" vertical="center" shrinkToFit="1"/>
    </xf>
    <xf numFmtId="2" fontId="14" fillId="0" borderId="11" xfId="0" applyFont="1" applyBorder="1" applyAlignment="1">
      <alignment horizontal="center" shrinkToFit="1"/>
    </xf>
    <xf numFmtId="2" fontId="15" fillId="0" borderId="0" xfId="0" applyFont="1" applyAlignment="1">
      <alignment horizontal="left" vertical="center" wrapText="1" shrinkToFit="1"/>
    </xf>
    <xf numFmtId="2" fontId="11" fillId="0" borderId="0" xfId="0" applyFont="1" applyAlignment="1">
      <alignment horizontal="left" vertical="center" shrinkToFit="1"/>
    </xf>
    <xf numFmtId="2" fontId="13" fillId="0" borderId="1" xfId="0" applyFont="1" applyBorder="1" applyAlignment="1">
      <alignment horizontal="center" vertical="center" wrapText="1" shrinkToFit="1"/>
    </xf>
    <xf numFmtId="2" fontId="15" fillId="4" borderId="1" xfId="0" applyFont="1" applyFill="1" applyBorder="1" applyAlignment="1">
      <alignment horizontal="left" vertical="center" wrapText="1" shrinkToFit="1"/>
    </xf>
  </cellXfs>
  <cellStyles count="5">
    <cellStyle name="Гиперссылка" xfId="1" builtinId="8"/>
    <cellStyle name="Обычный" xfId="0" builtinId="0"/>
    <cellStyle name="Обычный 2" xfId="3" xr:uid="{00000000-0005-0000-0000-000001000000}"/>
    <cellStyle name="Обычный 3" xfId="2" xr:uid="{00000000-0005-0000-0000-000031000000}"/>
    <cellStyle name="Стиль 1" xfId="4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&#1091;-&#1084;&#1082;.&#1088;&#1092;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&#1091;-&#1084;&#1082;.&#1088;&#1092;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&#1091;-&#1084;&#1082;.&#1088;&#1092;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333374</xdr:rowOff>
    </xdr:from>
    <xdr:to>
      <xdr:col>3</xdr:col>
      <xdr:colOff>133350</xdr:colOff>
      <xdr:row>2</xdr:row>
      <xdr:rowOff>133350</xdr:rowOff>
    </xdr:to>
    <xdr:sp macro="" textlink="">
      <xdr:nvSpPr>
        <xdr:cNvPr id="2" name="Прямоугольник: загнутый угол 1">
          <a:extLst>
            <a:ext uri="{FF2B5EF4-FFF2-40B4-BE49-F238E27FC236}">
              <a16:creationId xmlns:a16="http://schemas.microsoft.com/office/drawing/2014/main" id="{48BBF939-C410-4E87-B294-CF017B585051}"/>
            </a:ext>
          </a:extLst>
        </xdr:cNvPr>
        <xdr:cNvSpPr/>
      </xdr:nvSpPr>
      <xdr:spPr bwMode="auto">
        <a:xfrm>
          <a:off x="133350" y="333374"/>
          <a:ext cx="1924050" cy="419101"/>
        </a:xfrm>
        <a:prstGeom prst="foldedCorne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28575</xdr:colOff>
      <xdr:row>0</xdr:row>
      <xdr:rowOff>200025</xdr:rowOff>
    </xdr:from>
    <xdr:to>
      <xdr:col>12</xdr:col>
      <xdr:colOff>561975</xdr:colOff>
      <xdr:row>3</xdr:row>
      <xdr:rowOff>0</xdr:rowOff>
    </xdr:to>
    <xdr:pic>
      <xdr:nvPicPr>
        <xdr:cNvPr id="62310" name="Рисунок 1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94D3A-9E1C-4750-82C6-90A6670A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1695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47625</xdr:colOff>
      <xdr:row>36</xdr:row>
      <xdr:rowOff>47625</xdr:rowOff>
    </xdr:from>
    <xdr:to>
      <xdr:col>12</xdr:col>
      <xdr:colOff>438150</xdr:colOff>
      <xdr:row>41</xdr:row>
      <xdr:rowOff>142875</xdr:rowOff>
    </xdr:to>
    <xdr:pic>
      <xdr:nvPicPr>
        <xdr:cNvPr id="62311" name="Рисунок 1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87E1F7-7587-4106-82D6-478091B6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0258425"/>
          <a:ext cx="23622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38472" cy="353943"/>
    <xdr:sp macro="" textlink="">
      <xdr:nvSpPr>
        <xdr:cNvPr id="30723" name="Rectangle 3">
          <a:extLst>
            <a:ext uri="{FF2B5EF4-FFF2-40B4-BE49-F238E27FC236}">
              <a16:creationId xmlns:a16="http://schemas.microsoft.com/office/drawing/2014/main" id="{45594CC2-E7A4-4D20-BE6D-BFF5D1529ACC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38472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65" cy="401773"/>
    <xdr:sp macro="" textlink="">
      <xdr:nvSpPr>
        <xdr:cNvPr id="30724" name="Rectangle 4">
          <a:extLst>
            <a:ext uri="{FF2B5EF4-FFF2-40B4-BE49-F238E27FC236}">
              <a16:creationId xmlns:a16="http://schemas.microsoft.com/office/drawing/2014/main" id="{348B732D-1885-4B76-A621-57646EF1B630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26" name="Rectangle 6">
          <a:extLst>
            <a:ext uri="{FF2B5EF4-FFF2-40B4-BE49-F238E27FC236}">
              <a16:creationId xmlns:a16="http://schemas.microsoft.com/office/drawing/2014/main" id="{1A1B5647-C379-4FBE-A4DF-01E60670F22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28" name="Rectangle 8">
          <a:extLst>
            <a:ext uri="{FF2B5EF4-FFF2-40B4-BE49-F238E27FC236}">
              <a16:creationId xmlns:a16="http://schemas.microsoft.com/office/drawing/2014/main" id="{80694B11-4F2E-4287-9498-33885E267520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32" name="Rectangle 12">
          <a:extLst>
            <a:ext uri="{FF2B5EF4-FFF2-40B4-BE49-F238E27FC236}">
              <a16:creationId xmlns:a16="http://schemas.microsoft.com/office/drawing/2014/main" id="{EB179782-8EB5-440C-83EE-87045432AF54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33" name="Rectangle 13">
          <a:extLst>
            <a:ext uri="{FF2B5EF4-FFF2-40B4-BE49-F238E27FC236}">
              <a16:creationId xmlns:a16="http://schemas.microsoft.com/office/drawing/2014/main" id="{1818FAA6-8A0E-4681-BEC3-8A59BF0D4A50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35" name="Rectangle 15">
          <a:extLst>
            <a:ext uri="{FF2B5EF4-FFF2-40B4-BE49-F238E27FC236}">
              <a16:creationId xmlns:a16="http://schemas.microsoft.com/office/drawing/2014/main" id="{58AAEAC2-16AC-4224-819F-E5D08B848DE4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65" cy="401773"/>
    <xdr:sp macro="" textlink="">
      <xdr:nvSpPr>
        <xdr:cNvPr id="30737" name="Rectangle 17">
          <a:extLst>
            <a:ext uri="{FF2B5EF4-FFF2-40B4-BE49-F238E27FC236}">
              <a16:creationId xmlns:a16="http://schemas.microsoft.com/office/drawing/2014/main" id="{05DD33F3-E1CB-4BB7-A3C4-7704ABC60315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38" name="Rectangle 18">
          <a:extLst>
            <a:ext uri="{FF2B5EF4-FFF2-40B4-BE49-F238E27FC236}">
              <a16:creationId xmlns:a16="http://schemas.microsoft.com/office/drawing/2014/main" id="{FBFA13FE-8E68-4CCD-A35C-C6AB49552F25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142875</xdr:rowOff>
    </xdr:to>
    <xdr:sp macro="" textlink="">
      <xdr:nvSpPr>
        <xdr:cNvPr id="76935" name="Rectangle 19">
          <a:extLst>
            <a:ext uri="{FF2B5EF4-FFF2-40B4-BE49-F238E27FC236}">
              <a16:creationId xmlns:a16="http://schemas.microsoft.com/office/drawing/2014/main" id="{3610ABD6-E6B2-47E7-9857-5A8A68639E61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40" name="Rectangle 20">
          <a:extLst>
            <a:ext uri="{FF2B5EF4-FFF2-40B4-BE49-F238E27FC236}">
              <a16:creationId xmlns:a16="http://schemas.microsoft.com/office/drawing/2014/main" id="{800D2216-771B-4407-9FA5-6756272C22E3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42" name="Rectangle 22">
          <a:extLst>
            <a:ext uri="{FF2B5EF4-FFF2-40B4-BE49-F238E27FC236}">
              <a16:creationId xmlns:a16="http://schemas.microsoft.com/office/drawing/2014/main" id="{AEB56F87-247E-45A0-8BC2-9A1CF43BB3B9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44" name="Rectangle 24">
          <a:extLst>
            <a:ext uri="{FF2B5EF4-FFF2-40B4-BE49-F238E27FC236}">
              <a16:creationId xmlns:a16="http://schemas.microsoft.com/office/drawing/2014/main" id="{B0838A5B-96CB-407B-83EF-BB0AD08B7D84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46" name="Rectangle 26">
          <a:extLst>
            <a:ext uri="{FF2B5EF4-FFF2-40B4-BE49-F238E27FC236}">
              <a16:creationId xmlns:a16="http://schemas.microsoft.com/office/drawing/2014/main" id="{9BB8FCC1-68C6-4178-A621-0AA0FA71347B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52" name="Rectangle 32">
          <a:extLst>
            <a:ext uri="{FF2B5EF4-FFF2-40B4-BE49-F238E27FC236}">
              <a16:creationId xmlns:a16="http://schemas.microsoft.com/office/drawing/2014/main" id="{9AEFA697-8269-42C7-AF6E-2CBA141D322A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54" name="Rectangle 34">
          <a:extLst>
            <a:ext uri="{FF2B5EF4-FFF2-40B4-BE49-F238E27FC236}">
              <a16:creationId xmlns:a16="http://schemas.microsoft.com/office/drawing/2014/main" id="{3956280C-6A48-424C-AB1D-9C5F10BF5E17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56" name="Rectangle 36">
          <a:extLst>
            <a:ext uri="{FF2B5EF4-FFF2-40B4-BE49-F238E27FC236}">
              <a16:creationId xmlns:a16="http://schemas.microsoft.com/office/drawing/2014/main" id="{6C98D20E-1F1C-4BDD-9952-7A5944F7C402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57" name="Rectangle 37">
          <a:extLst>
            <a:ext uri="{FF2B5EF4-FFF2-40B4-BE49-F238E27FC236}">
              <a16:creationId xmlns:a16="http://schemas.microsoft.com/office/drawing/2014/main" id="{6CB36E33-6D8D-4843-97D2-64814D6706B2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761" name="Rectangle 41">
          <a:extLst>
            <a:ext uri="{FF2B5EF4-FFF2-40B4-BE49-F238E27FC236}">
              <a16:creationId xmlns:a16="http://schemas.microsoft.com/office/drawing/2014/main" id="{B55C52A2-2DD1-450C-9658-3A45FA4F47FB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38472" cy="353943"/>
    <xdr:sp macro="" textlink="">
      <xdr:nvSpPr>
        <xdr:cNvPr id="27" name="Rectangle 3">
          <a:extLst>
            <a:ext uri="{FF2B5EF4-FFF2-40B4-BE49-F238E27FC236}">
              <a16:creationId xmlns:a16="http://schemas.microsoft.com/office/drawing/2014/main" id="{FE295AC0-FFB6-4BA8-9B19-F9D8D70796B5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38472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65" cy="401773"/>
    <xdr:sp macro="" textlink="">
      <xdr:nvSpPr>
        <xdr:cNvPr id="28" name="Rectangle 4">
          <a:extLst>
            <a:ext uri="{FF2B5EF4-FFF2-40B4-BE49-F238E27FC236}">
              <a16:creationId xmlns:a16="http://schemas.microsoft.com/office/drawing/2014/main" id="{5EE1BD2F-FC8E-4428-963F-CF2FD54152D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29" name="Rectangle 6">
          <a:extLst>
            <a:ext uri="{FF2B5EF4-FFF2-40B4-BE49-F238E27FC236}">
              <a16:creationId xmlns:a16="http://schemas.microsoft.com/office/drawing/2014/main" id="{9503A88F-8C65-4EA7-B09B-08A1B6B57CC2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0" name="Rectangle 8">
          <a:extLst>
            <a:ext uri="{FF2B5EF4-FFF2-40B4-BE49-F238E27FC236}">
              <a16:creationId xmlns:a16="http://schemas.microsoft.com/office/drawing/2014/main" id="{4D459414-1FB1-458B-9AA8-D114E049CAD8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1" name="Rectangle 12">
          <a:extLst>
            <a:ext uri="{FF2B5EF4-FFF2-40B4-BE49-F238E27FC236}">
              <a16:creationId xmlns:a16="http://schemas.microsoft.com/office/drawing/2014/main" id="{05A608A4-070B-4E11-9135-A589CE3C384A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2" name="Rectangle 13">
          <a:extLst>
            <a:ext uri="{FF2B5EF4-FFF2-40B4-BE49-F238E27FC236}">
              <a16:creationId xmlns:a16="http://schemas.microsoft.com/office/drawing/2014/main" id="{7313041E-A3C7-4191-A6A6-295C9EB505E6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3" name="Rectangle 15">
          <a:extLst>
            <a:ext uri="{FF2B5EF4-FFF2-40B4-BE49-F238E27FC236}">
              <a16:creationId xmlns:a16="http://schemas.microsoft.com/office/drawing/2014/main" id="{3F90C810-1B0C-4C8C-B751-FA7074D645E7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65" cy="401773"/>
    <xdr:sp macro="" textlink="">
      <xdr:nvSpPr>
        <xdr:cNvPr id="34" name="Rectangle 17">
          <a:extLst>
            <a:ext uri="{FF2B5EF4-FFF2-40B4-BE49-F238E27FC236}">
              <a16:creationId xmlns:a16="http://schemas.microsoft.com/office/drawing/2014/main" id="{207F4020-33F1-4536-9377-707F118F3093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5" name="Rectangle 18">
          <a:extLst>
            <a:ext uri="{FF2B5EF4-FFF2-40B4-BE49-F238E27FC236}">
              <a16:creationId xmlns:a16="http://schemas.microsoft.com/office/drawing/2014/main" id="{F5E01191-7710-41DC-8126-57737A8F84E7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142875</xdr:rowOff>
    </xdr:to>
    <xdr:sp macro="" textlink="">
      <xdr:nvSpPr>
        <xdr:cNvPr id="76954" name="Rectangle 19">
          <a:extLst>
            <a:ext uri="{FF2B5EF4-FFF2-40B4-BE49-F238E27FC236}">
              <a16:creationId xmlns:a16="http://schemas.microsoft.com/office/drawing/2014/main" id="{8809E4C3-0B9A-4BEF-B984-9C045285C98B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7" name="Rectangle 20">
          <a:extLst>
            <a:ext uri="{FF2B5EF4-FFF2-40B4-BE49-F238E27FC236}">
              <a16:creationId xmlns:a16="http://schemas.microsoft.com/office/drawing/2014/main" id="{ECD5E618-1973-4CB9-B722-DB21EE11478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8" name="Rectangle 22">
          <a:extLst>
            <a:ext uri="{FF2B5EF4-FFF2-40B4-BE49-F238E27FC236}">
              <a16:creationId xmlns:a16="http://schemas.microsoft.com/office/drawing/2014/main" id="{9C987DBB-47B7-4F66-B8BB-DB497DBE2405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39" name="Rectangle 24">
          <a:extLst>
            <a:ext uri="{FF2B5EF4-FFF2-40B4-BE49-F238E27FC236}">
              <a16:creationId xmlns:a16="http://schemas.microsoft.com/office/drawing/2014/main" id="{083F4D23-130A-464A-9DED-B7F08EEF8901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40" name="Rectangle 26">
          <a:extLst>
            <a:ext uri="{FF2B5EF4-FFF2-40B4-BE49-F238E27FC236}">
              <a16:creationId xmlns:a16="http://schemas.microsoft.com/office/drawing/2014/main" id="{84F03B4E-DCD3-42AF-8A13-EEAE8E99BEAB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42" name="Rectangle 32">
          <a:extLst>
            <a:ext uri="{FF2B5EF4-FFF2-40B4-BE49-F238E27FC236}">
              <a16:creationId xmlns:a16="http://schemas.microsoft.com/office/drawing/2014/main" id="{B52CF161-FD20-49B6-9E6D-E00C64FB2E78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43" name="Rectangle 34">
          <a:extLst>
            <a:ext uri="{FF2B5EF4-FFF2-40B4-BE49-F238E27FC236}">
              <a16:creationId xmlns:a16="http://schemas.microsoft.com/office/drawing/2014/main" id="{CEBCE0D6-1077-47EF-BB1D-420924C3C202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44" name="Rectangle 36">
          <a:extLst>
            <a:ext uri="{FF2B5EF4-FFF2-40B4-BE49-F238E27FC236}">
              <a16:creationId xmlns:a16="http://schemas.microsoft.com/office/drawing/2014/main" id="{22CE1D0A-851D-4369-B1FE-116362A3983A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45" name="Rectangle 37">
          <a:extLst>
            <a:ext uri="{FF2B5EF4-FFF2-40B4-BE49-F238E27FC236}">
              <a16:creationId xmlns:a16="http://schemas.microsoft.com/office/drawing/2014/main" id="{CE36DA37-95C3-4CEA-8E54-4A55EA18F789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49" name="Rectangle 41">
          <a:extLst>
            <a:ext uri="{FF2B5EF4-FFF2-40B4-BE49-F238E27FC236}">
              <a16:creationId xmlns:a16="http://schemas.microsoft.com/office/drawing/2014/main" id="{7E2889FE-DAEE-4A57-8313-FBC0F37A4C16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ru-RU" sz="13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38472" cy="353943"/>
    <xdr:sp macro="" textlink="">
      <xdr:nvSpPr>
        <xdr:cNvPr id="41" name="Rectangle 3">
          <a:extLst>
            <a:ext uri="{FF2B5EF4-FFF2-40B4-BE49-F238E27FC236}">
              <a16:creationId xmlns:a16="http://schemas.microsoft.com/office/drawing/2014/main" id="{67D7F20C-D777-41FA-99A0-3D67C343AD6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38472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65" cy="401773"/>
    <xdr:sp macro="" textlink="">
      <xdr:nvSpPr>
        <xdr:cNvPr id="46" name="Rectangle 4">
          <a:extLst>
            <a:ext uri="{FF2B5EF4-FFF2-40B4-BE49-F238E27FC236}">
              <a16:creationId xmlns:a16="http://schemas.microsoft.com/office/drawing/2014/main" id="{B1D24C79-BAE5-4297-9E6F-9FFBC620CAE4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47" name="Rectangle 6">
          <a:extLst>
            <a:ext uri="{FF2B5EF4-FFF2-40B4-BE49-F238E27FC236}">
              <a16:creationId xmlns:a16="http://schemas.microsoft.com/office/drawing/2014/main" id="{C0814E2D-8F24-4B1A-AA99-4098DF27D082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50" name="Rectangle 12">
          <a:extLst>
            <a:ext uri="{FF2B5EF4-FFF2-40B4-BE49-F238E27FC236}">
              <a16:creationId xmlns:a16="http://schemas.microsoft.com/office/drawing/2014/main" id="{133E6A1F-6D3D-4ABD-8FA5-8B12A92E8451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51" name="Rectangle 13">
          <a:extLst>
            <a:ext uri="{FF2B5EF4-FFF2-40B4-BE49-F238E27FC236}">
              <a16:creationId xmlns:a16="http://schemas.microsoft.com/office/drawing/2014/main" id="{C5E9E985-3D3D-4C27-8C28-C259A3286FA9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65" cy="401773"/>
    <xdr:sp macro="" textlink="">
      <xdr:nvSpPr>
        <xdr:cNvPr id="53" name="Rectangle 17">
          <a:extLst>
            <a:ext uri="{FF2B5EF4-FFF2-40B4-BE49-F238E27FC236}">
              <a16:creationId xmlns:a16="http://schemas.microsoft.com/office/drawing/2014/main" id="{1CFC4DAA-BF32-4C75-B4C6-7D3037C6DD18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54" name="Rectangle 18">
          <a:extLst>
            <a:ext uri="{FF2B5EF4-FFF2-40B4-BE49-F238E27FC236}">
              <a16:creationId xmlns:a16="http://schemas.microsoft.com/office/drawing/2014/main" id="{DE8FE70E-922E-49E4-9A21-C9027EB7095C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3</xdr:row>
      <xdr:rowOff>38100</xdr:rowOff>
    </xdr:to>
    <xdr:sp macro="" textlink="">
      <xdr:nvSpPr>
        <xdr:cNvPr id="76971" name="Rectangle 19">
          <a:extLst>
            <a:ext uri="{FF2B5EF4-FFF2-40B4-BE49-F238E27FC236}">
              <a16:creationId xmlns:a16="http://schemas.microsoft.com/office/drawing/2014/main" id="{5E5EF0B2-9898-4187-A352-EC82665D7F36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2</xdr:row>
      <xdr:rowOff>0</xdr:rowOff>
    </xdr:from>
    <xdr:ext cx="46295" cy="369397"/>
    <xdr:sp macro="" textlink="">
      <xdr:nvSpPr>
        <xdr:cNvPr id="57" name="Rectangle 22">
          <a:extLst>
            <a:ext uri="{FF2B5EF4-FFF2-40B4-BE49-F238E27FC236}">
              <a16:creationId xmlns:a16="http://schemas.microsoft.com/office/drawing/2014/main" id="{5D9C580A-6A5C-4AEF-BC9B-AC0EDD9DA3F8}"/>
            </a:ext>
          </a:extLst>
        </xdr:cNvPr>
        <xdr:cNvSpPr>
          <a:spLocks noChangeArrowheads="1"/>
        </xdr:cNvSpPr>
      </xdr:nvSpPr>
      <xdr:spPr bwMode="auto">
        <a:xfrm>
          <a:off x="40481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466725</xdr:colOff>
      <xdr:row>2</xdr:row>
      <xdr:rowOff>0</xdr:rowOff>
    </xdr:from>
    <xdr:ext cx="46295" cy="369397"/>
    <xdr:sp macro="" textlink="">
      <xdr:nvSpPr>
        <xdr:cNvPr id="58" name="Rectangle 24">
          <a:extLst>
            <a:ext uri="{FF2B5EF4-FFF2-40B4-BE49-F238E27FC236}">
              <a16:creationId xmlns:a16="http://schemas.microsoft.com/office/drawing/2014/main" id="{5DB11C07-DD38-4E68-AD50-1DD5F008676B}"/>
            </a:ext>
          </a:extLst>
        </xdr:cNvPr>
        <xdr:cNvSpPr>
          <a:spLocks noChangeArrowheads="1"/>
        </xdr:cNvSpPr>
      </xdr:nvSpPr>
      <xdr:spPr bwMode="auto">
        <a:xfrm>
          <a:off x="241935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59" name="Rectangle 26">
          <a:extLst>
            <a:ext uri="{FF2B5EF4-FFF2-40B4-BE49-F238E27FC236}">
              <a16:creationId xmlns:a16="http://schemas.microsoft.com/office/drawing/2014/main" id="{7A23DE74-E64A-41A4-85E8-2D81AF199F1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60" name="Rectangle 32">
          <a:extLst>
            <a:ext uri="{FF2B5EF4-FFF2-40B4-BE49-F238E27FC236}">
              <a16:creationId xmlns:a16="http://schemas.microsoft.com/office/drawing/2014/main" id="{C50A2E2B-6857-455A-9F55-2776CF91B4E8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104775</xdr:colOff>
      <xdr:row>2</xdr:row>
      <xdr:rowOff>0</xdr:rowOff>
    </xdr:from>
    <xdr:ext cx="46295" cy="369397"/>
    <xdr:sp macro="" textlink="">
      <xdr:nvSpPr>
        <xdr:cNvPr id="61" name="Rectangle 34">
          <a:extLst>
            <a:ext uri="{FF2B5EF4-FFF2-40B4-BE49-F238E27FC236}">
              <a16:creationId xmlns:a16="http://schemas.microsoft.com/office/drawing/2014/main" id="{0719CE38-A805-415B-B0E7-38F46B9CCF1C}"/>
            </a:ext>
          </a:extLst>
        </xdr:cNvPr>
        <xdr:cNvSpPr>
          <a:spLocks noChangeArrowheads="1"/>
        </xdr:cNvSpPr>
      </xdr:nvSpPr>
      <xdr:spPr bwMode="auto">
        <a:xfrm>
          <a:off x="2057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62" name="Rectangle 36">
          <a:extLst>
            <a:ext uri="{FF2B5EF4-FFF2-40B4-BE49-F238E27FC236}">
              <a16:creationId xmlns:a16="http://schemas.microsoft.com/office/drawing/2014/main" id="{DBB83726-45D9-47FB-916B-0000F8048BCE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63" name="Rectangle 37">
          <a:extLst>
            <a:ext uri="{FF2B5EF4-FFF2-40B4-BE49-F238E27FC236}">
              <a16:creationId xmlns:a16="http://schemas.microsoft.com/office/drawing/2014/main" id="{91CE96C5-E69C-48AF-8315-AD1C9D945EBF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85725</xdr:colOff>
      <xdr:row>2</xdr:row>
      <xdr:rowOff>0</xdr:rowOff>
    </xdr:from>
    <xdr:ext cx="46295" cy="369397"/>
    <xdr:sp macro="" textlink="">
      <xdr:nvSpPr>
        <xdr:cNvPr id="64" name="Rectangle 41">
          <a:extLst>
            <a:ext uri="{FF2B5EF4-FFF2-40B4-BE49-F238E27FC236}">
              <a16:creationId xmlns:a16="http://schemas.microsoft.com/office/drawing/2014/main" id="{994D8CF4-4B3F-4847-BF7C-A4E9E5DAFB65}"/>
            </a:ext>
          </a:extLst>
        </xdr:cNvPr>
        <xdr:cNvSpPr>
          <a:spLocks noChangeArrowheads="1"/>
        </xdr:cNvSpPr>
      </xdr:nvSpPr>
      <xdr:spPr bwMode="auto">
        <a:xfrm>
          <a:off x="203835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38472" cy="353943"/>
    <xdr:sp macro="" textlink="">
      <xdr:nvSpPr>
        <xdr:cNvPr id="65" name="Rectangle 2">
          <a:extLst>
            <a:ext uri="{FF2B5EF4-FFF2-40B4-BE49-F238E27FC236}">
              <a16:creationId xmlns:a16="http://schemas.microsoft.com/office/drawing/2014/main" id="{22E9C2AC-55F9-4A81-A0A4-5F07AB09E879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38472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65" cy="401773"/>
    <xdr:sp macro="" textlink="">
      <xdr:nvSpPr>
        <xdr:cNvPr id="66" name="Rectangle 3">
          <a:extLst>
            <a:ext uri="{FF2B5EF4-FFF2-40B4-BE49-F238E27FC236}">
              <a16:creationId xmlns:a16="http://schemas.microsoft.com/office/drawing/2014/main" id="{F8684E01-1C51-4B7E-9BBA-3A96EFBD2638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46295" cy="369397"/>
    <xdr:sp macro="" textlink="">
      <xdr:nvSpPr>
        <xdr:cNvPr id="67" name="Rectangle 4">
          <a:extLst>
            <a:ext uri="{FF2B5EF4-FFF2-40B4-BE49-F238E27FC236}">
              <a16:creationId xmlns:a16="http://schemas.microsoft.com/office/drawing/2014/main" id="{182ACE89-0C1A-4D5C-AFB1-4A78569F8031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46295" cy="369397"/>
    <xdr:sp macro="" textlink="">
      <xdr:nvSpPr>
        <xdr:cNvPr id="68" name="Rectangle 5">
          <a:extLst>
            <a:ext uri="{FF2B5EF4-FFF2-40B4-BE49-F238E27FC236}">
              <a16:creationId xmlns:a16="http://schemas.microsoft.com/office/drawing/2014/main" id="{4345B06B-5D61-4DF9-890B-93A0A479AF5A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46295" cy="369397"/>
    <xdr:sp macro="" textlink="">
      <xdr:nvSpPr>
        <xdr:cNvPr id="69" name="Rectangle 6">
          <a:extLst>
            <a:ext uri="{FF2B5EF4-FFF2-40B4-BE49-F238E27FC236}">
              <a16:creationId xmlns:a16="http://schemas.microsoft.com/office/drawing/2014/main" id="{997D7BD8-BA90-4D24-A7AB-0BB32A591835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46295" cy="369397"/>
    <xdr:sp macro="" textlink="">
      <xdr:nvSpPr>
        <xdr:cNvPr id="70" name="Rectangle 7">
          <a:extLst>
            <a:ext uri="{FF2B5EF4-FFF2-40B4-BE49-F238E27FC236}">
              <a16:creationId xmlns:a16="http://schemas.microsoft.com/office/drawing/2014/main" id="{7BBA3F02-FFBB-4894-9480-19ECA31CFA30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46295" cy="369397"/>
    <xdr:sp macro="" textlink="">
      <xdr:nvSpPr>
        <xdr:cNvPr id="71" name="Rectangle 8">
          <a:extLst>
            <a:ext uri="{FF2B5EF4-FFF2-40B4-BE49-F238E27FC236}">
              <a16:creationId xmlns:a16="http://schemas.microsoft.com/office/drawing/2014/main" id="{376F8353-E8EF-46A3-8C74-4E7B4CD7C194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65" cy="401773"/>
    <xdr:sp macro="" textlink="">
      <xdr:nvSpPr>
        <xdr:cNvPr id="72" name="Rectangle 9">
          <a:extLst>
            <a:ext uri="{FF2B5EF4-FFF2-40B4-BE49-F238E27FC236}">
              <a16:creationId xmlns:a16="http://schemas.microsoft.com/office/drawing/2014/main" id="{35132A00-6018-4865-B5CC-36B03E37E8CD}"/>
            </a:ext>
          </a:extLst>
        </xdr:cNvPr>
        <xdr:cNvSpPr>
          <a:spLocks noChangeArrowheads="1"/>
        </xdr:cNvSpPr>
      </xdr:nvSpPr>
      <xdr:spPr bwMode="auto">
        <a:xfrm>
          <a:off x="114300" y="40005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46295" cy="369397"/>
    <xdr:sp macro="" textlink="">
      <xdr:nvSpPr>
        <xdr:cNvPr id="73" name="Rectangle 10">
          <a:extLst>
            <a:ext uri="{FF2B5EF4-FFF2-40B4-BE49-F238E27FC236}">
              <a16:creationId xmlns:a16="http://schemas.microsoft.com/office/drawing/2014/main" id="{9DB7D059-A4F5-4E49-9D32-086F27CE6E73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46295" cy="369397"/>
    <xdr:sp macro="" textlink="">
      <xdr:nvSpPr>
        <xdr:cNvPr id="74" name="Rectangle 12">
          <a:extLst>
            <a:ext uri="{FF2B5EF4-FFF2-40B4-BE49-F238E27FC236}">
              <a16:creationId xmlns:a16="http://schemas.microsoft.com/office/drawing/2014/main" id="{0F757988-1937-4E75-AE7D-5CFEE3B0ABF6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46295" cy="369397"/>
    <xdr:sp macro="" textlink="">
      <xdr:nvSpPr>
        <xdr:cNvPr id="75" name="Rectangle 13">
          <a:extLst>
            <a:ext uri="{FF2B5EF4-FFF2-40B4-BE49-F238E27FC236}">
              <a16:creationId xmlns:a16="http://schemas.microsoft.com/office/drawing/2014/main" id="{D1BD02A1-3B8A-48CF-94ED-37E677AB1708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46295" cy="369397"/>
    <xdr:sp macro="" textlink="">
      <xdr:nvSpPr>
        <xdr:cNvPr id="76" name="Rectangle 14">
          <a:extLst>
            <a:ext uri="{FF2B5EF4-FFF2-40B4-BE49-F238E27FC236}">
              <a16:creationId xmlns:a16="http://schemas.microsoft.com/office/drawing/2014/main" id="{8A740E9A-73E2-411D-B7E3-ED39F176619B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46295" cy="369397"/>
    <xdr:sp macro="" textlink="">
      <xdr:nvSpPr>
        <xdr:cNvPr id="77" name="Rectangle 15">
          <a:extLst>
            <a:ext uri="{FF2B5EF4-FFF2-40B4-BE49-F238E27FC236}">
              <a16:creationId xmlns:a16="http://schemas.microsoft.com/office/drawing/2014/main" id="{2BF6C9B5-B7ED-499B-AC0C-1DDD9A54983D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46295" cy="369397"/>
    <xdr:sp macro="" textlink="">
      <xdr:nvSpPr>
        <xdr:cNvPr id="78" name="Rectangle 17">
          <a:extLst>
            <a:ext uri="{FF2B5EF4-FFF2-40B4-BE49-F238E27FC236}">
              <a16:creationId xmlns:a16="http://schemas.microsoft.com/office/drawing/2014/main" id="{43127950-70BB-4CF0-B1E9-56F89AE45296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46295" cy="369397"/>
    <xdr:sp macro="" textlink="">
      <xdr:nvSpPr>
        <xdr:cNvPr id="79" name="Rectangle 18">
          <a:extLst>
            <a:ext uri="{FF2B5EF4-FFF2-40B4-BE49-F238E27FC236}">
              <a16:creationId xmlns:a16="http://schemas.microsoft.com/office/drawing/2014/main" id="{11DC4C0E-347A-4017-B03B-169446F5914D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46295" cy="369397"/>
    <xdr:sp macro="" textlink="">
      <xdr:nvSpPr>
        <xdr:cNvPr id="80" name="Rectangle 19">
          <a:extLst>
            <a:ext uri="{FF2B5EF4-FFF2-40B4-BE49-F238E27FC236}">
              <a16:creationId xmlns:a16="http://schemas.microsoft.com/office/drawing/2014/main" id="{5C9DD2E5-3C85-45C2-9136-FA96929ABF76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</xdr:col>
      <xdr:colOff>0</xdr:colOff>
      <xdr:row>2</xdr:row>
      <xdr:rowOff>0</xdr:rowOff>
    </xdr:from>
    <xdr:ext cx="46295" cy="369397"/>
    <xdr:sp macro="" textlink="">
      <xdr:nvSpPr>
        <xdr:cNvPr id="81" name="Rectangle 20">
          <a:extLst>
            <a:ext uri="{FF2B5EF4-FFF2-40B4-BE49-F238E27FC236}">
              <a16:creationId xmlns:a16="http://schemas.microsoft.com/office/drawing/2014/main" id="{47918C7F-8E8D-46E4-83C7-F54332F0DBFA}"/>
            </a:ext>
          </a:extLst>
        </xdr:cNvPr>
        <xdr:cNvSpPr>
          <a:spLocks noChangeArrowheads="1"/>
        </xdr:cNvSpPr>
      </xdr:nvSpPr>
      <xdr:spPr bwMode="auto">
        <a:xfrm>
          <a:off x="1952625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3</xdr:col>
      <xdr:colOff>0</xdr:colOff>
      <xdr:row>2</xdr:row>
      <xdr:rowOff>0</xdr:rowOff>
    </xdr:from>
    <xdr:ext cx="46295" cy="369397"/>
    <xdr:sp macro="" textlink="">
      <xdr:nvSpPr>
        <xdr:cNvPr id="82" name="Rectangle 24">
          <a:extLst>
            <a:ext uri="{FF2B5EF4-FFF2-40B4-BE49-F238E27FC236}">
              <a16:creationId xmlns:a16="http://schemas.microsoft.com/office/drawing/2014/main" id="{6782A3A3-D63B-4A85-8FFB-A9BAA6E70ABB}"/>
            </a:ext>
          </a:extLst>
        </xdr:cNvPr>
        <xdr:cNvSpPr>
          <a:spLocks noChangeArrowheads="1"/>
        </xdr:cNvSpPr>
      </xdr:nvSpPr>
      <xdr:spPr bwMode="auto">
        <a:xfrm>
          <a:off x="2819400" y="400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46295" cy="369397"/>
    <xdr:sp macro="" textlink="">
      <xdr:nvSpPr>
        <xdr:cNvPr id="83" name="Rectangle 22">
          <a:extLst>
            <a:ext uri="{FF2B5EF4-FFF2-40B4-BE49-F238E27FC236}">
              <a16:creationId xmlns:a16="http://schemas.microsoft.com/office/drawing/2014/main" id="{A82AAA06-3C5A-47E2-8776-57AFB7C7F071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46295" cy="369397"/>
    <xdr:sp macro="" textlink="">
      <xdr:nvSpPr>
        <xdr:cNvPr id="84" name="Rectangle 22">
          <a:extLst>
            <a:ext uri="{FF2B5EF4-FFF2-40B4-BE49-F238E27FC236}">
              <a16:creationId xmlns:a16="http://schemas.microsoft.com/office/drawing/2014/main" id="{24A804AC-EC16-427F-8A92-02D2C30DD9B6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</xdr:row>
      <xdr:rowOff>0</xdr:rowOff>
    </xdr:from>
    <xdr:ext cx="46295" cy="369397"/>
    <xdr:sp macro="" textlink="">
      <xdr:nvSpPr>
        <xdr:cNvPr id="85" name="Rectangle 22">
          <a:extLst>
            <a:ext uri="{FF2B5EF4-FFF2-40B4-BE49-F238E27FC236}">
              <a16:creationId xmlns:a16="http://schemas.microsoft.com/office/drawing/2014/main" id="{B66FD504-457B-48B0-A7D9-F798B9742FBC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46295" cy="369397"/>
    <xdr:sp macro="" textlink="">
      <xdr:nvSpPr>
        <xdr:cNvPr id="86" name="Rectangle 22">
          <a:extLst>
            <a:ext uri="{FF2B5EF4-FFF2-40B4-BE49-F238E27FC236}">
              <a16:creationId xmlns:a16="http://schemas.microsoft.com/office/drawing/2014/main" id="{CFCA17E4-10E9-475C-850C-A6E87AC7B964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</xdr:row>
      <xdr:rowOff>0</xdr:rowOff>
    </xdr:from>
    <xdr:ext cx="46295" cy="369397"/>
    <xdr:sp macro="" textlink="">
      <xdr:nvSpPr>
        <xdr:cNvPr id="87" name="Rectangle 22">
          <a:extLst>
            <a:ext uri="{FF2B5EF4-FFF2-40B4-BE49-F238E27FC236}">
              <a16:creationId xmlns:a16="http://schemas.microsoft.com/office/drawing/2014/main" id="{6F9B6D61-6C0D-4685-8A61-BB73588797F2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46295" cy="369397"/>
    <xdr:sp macro="" textlink="">
      <xdr:nvSpPr>
        <xdr:cNvPr id="88" name="Rectangle 22">
          <a:extLst>
            <a:ext uri="{FF2B5EF4-FFF2-40B4-BE49-F238E27FC236}">
              <a16:creationId xmlns:a16="http://schemas.microsoft.com/office/drawing/2014/main" id="{106D33CA-1CCE-438D-9E75-FAA7A9154C18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</xdr:row>
      <xdr:rowOff>0</xdr:rowOff>
    </xdr:from>
    <xdr:ext cx="46295" cy="369397"/>
    <xdr:sp macro="" textlink="">
      <xdr:nvSpPr>
        <xdr:cNvPr id="89" name="Rectangle 22">
          <a:extLst>
            <a:ext uri="{FF2B5EF4-FFF2-40B4-BE49-F238E27FC236}">
              <a16:creationId xmlns:a16="http://schemas.microsoft.com/office/drawing/2014/main" id="{371EBDF7-C8EC-41CA-931C-B8596D0BF533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90" name="Rectangle 22">
          <a:extLst>
            <a:ext uri="{FF2B5EF4-FFF2-40B4-BE49-F238E27FC236}">
              <a16:creationId xmlns:a16="http://schemas.microsoft.com/office/drawing/2014/main" id="{85C16C64-BAEF-4554-A7F5-DD1F3EE23601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91" name="Rectangle 22">
          <a:extLst>
            <a:ext uri="{FF2B5EF4-FFF2-40B4-BE49-F238E27FC236}">
              <a16:creationId xmlns:a16="http://schemas.microsoft.com/office/drawing/2014/main" id="{BDFD4002-0966-4537-A63B-763A238E79E4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92" name="Rectangle 22">
          <a:extLst>
            <a:ext uri="{FF2B5EF4-FFF2-40B4-BE49-F238E27FC236}">
              <a16:creationId xmlns:a16="http://schemas.microsoft.com/office/drawing/2014/main" id="{B877A22B-8097-41F0-BC82-FBC1F32A9F9F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93" name="Rectangle 22">
          <a:extLst>
            <a:ext uri="{FF2B5EF4-FFF2-40B4-BE49-F238E27FC236}">
              <a16:creationId xmlns:a16="http://schemas.microsoft.com/office/drawing/2014/main" id="{ECCBAEF9-58FE-4ED8-B764-4EB84B62F3CD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94" name="Rectangle 22">
          <a:extLst>
            <a:ext uri="{FF2B5EF4-FFF2-40B4-BE49-F238E27FC236}">
              <a16:creationId xmlns:a16="http://schemas.microsoft.com/office/drawing/2014/main" id="{8A8EF69E-4870-4398-8790-062D27D597E5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95" name="Rectangle 22">
          <a:extLst>
            <a:ext uri="{FF2B5EF4-FFF2-40B4-BE49-F238E27FC236}">
              <a16:creationId xmlns:a16="http://schemas.microsoft.com/office/drawing/2014/main" id="{455E9383-042E-4BBD-9505-152D740F3619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46295" cy="369397"/>
    <xdr:sp macro="" textlink="">
      <xdr:nvSpPr>
        <xdr:cNvPr id="96" name="Rectangle 22">
          <a:extLst>
            <a:ext uri="{FF2B5EF4-FFF2-40B4-BE49-F238E27FC236}">
              <a16:creationId xmlns:a16="http://schemas.microsoft.com/office/drawing/2014/main" id="{77EB2AE0-70E4-4864-8603-76AEE9109DFA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</xdr:row>
      <xdr:rowOff>0</xdr:rowOff>
    </xdr:from>
    <xdr:ext cx="46295" cy="369397"/>
    <xdr:sp macro="" textlink="">
      <xdr:nvSpPr>
        <xdr:cNvPr id="97" name="Rectangle 22">
          <a:extLst>
            <a:ext uri="{FF2B5EF4-FFF2-40B4-BE49-F238E27FC236}">
              <a16:creationId xmlns:a16="http://schemas.microsoft.com/office/drawing/2014/main" id="{A6220AC4-3AC8-425B-AFEE-3EBB051CA173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295" cy="369397"/>
    <xdr:sp macro="" textlink="">
      <xdr:nvSpPr>
        <xdr:cNvPr id="98" name="Rectangle 22">
          <a:extLst>
            <a:ext uri="{FF2B5EF4-FFF2-40B4-BE49-F238E27FC236}">
              <a16:creationId xmlns:a16="http://schemas.microsoft.com/office/drawing/2014/main" id="{1C9397C6-24DD-43C0-8D20-7D85132D8331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295" cy="369397"/>
    <xdr:sp macro="" textlink="">
      <xdr:nvSpPr>
        <xdr:cNvPr id="99" name="Rectangle 22">
          <a:extLst>
            <a:ext uri="{FF2B5EF4-FFF2-40B4-BE49-F238E27FC236}">
              <a16:creationId xmlns:a16="http://schemas.microsoft.com/office/drawing/2014/main" id="{08F81FC9-64E3-4F7D-861A-B368A4AB3E09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295" cy="369397"/>
    <xdr:sp macro="" textlink="">
      <xdr:nvSpPr>
        <xdr:cNvPr id="100" name="Rectangle 22">
          <a:extLst>
            <a:ext uri="{FF2B5EF4-FFF2-40B4-BE49-F238E27FC236}">
              <a16:creationId xmlns:a16="http://schemas.microsoft.com/office/drawing/2014/main" id="{CED5520C-0270-40AE-A396-5F285D147184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295" cy="369397"/>
    <xdr:sp macro="" textlink="">
      <xdr:nvSpPr>
        <xdr:cNvPr id="101" name="Rectangle 22">
          <a:extLst>
            <a:ext uri="{FF2B5EF4-FFF2-40B4-BE49-F238E27FC236}">
              <a16:creationId xmlns:a16="http://schemas.microsoft.com/office/drawing/2014/main" id="{381BCB40-1C3D-46F3-90F4-41A9A000FA81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295" cy="369397"/>
    <xdr:sp macro="" textlink="">
      <xdr:nvSpPr>
        <xdr:cNvPr id="102" name="Rectangle 22">
          <a:extLst>
            <a:ext uri="{FF2B5EF4-FFF2-40B4-BE49-F238E27FC236}">
              <a16:creationId xmlns:a16="http://schemas.microsoft.com/office/drawing/2014/main" id="{4240F5F1-2CD0-4381-8CAE-5C689AA556F2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295" cy="369397"/>
    <xdr:sp macro="" textlink="">
      <xdr:nvSpPr>
        <xdr:cNvPr id="103" name="Rectangle 22">
          <a:extLst>
            <a:ext uri="{FF2B5EF4-FFF2-40B4-BE49-F238E27FC236}">
              <a16:creationId xmlns:a16="http://schemas.microsoft.com/office/drawing/2014/main" id="{E4DE7400-F93C-46E3-A314-DE97B2873925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46295" cy="369397"/>
    <xdr:sp macro="" textlink="">
      <xdr:nvSpPr>
        <xdr:cNvPr id="104" name="Rectangle 22">
          <a:extLst>
            <a:ext uri="{FF2B5EF4-FFF2-40B4-BE49-F238E27FC236}">
              <a16:creationId xmlns:a16="http://schemas.microsoft.com/office/drawing/2014/main" id="{43EEFF24-FFA4-43BA-A020-9481780D7351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46295" cy="369397"/>
    <xdr:sp macro="" textlink="">
      <xdr:nvSpPr>
        <xdr:cNvPr id="105" name="Rectangle 22">
          <a:extLst>
            <a:ext uri="{FF2B5EF4-FFF2-40B4-BE49-F238E27FC236}">
              <a16:creationId xmlns:a16="http://schemas.microsoft.com/office/drawing/2014/main" id="{19A5D018-FE55-4F80-94D7-BFF2FCFCEB15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46295" cy="369397"/>
    <xdr:sp macro="" textlink="">
      <xdr:nvSpPr>
        <xdr:cNvPr id="106" name="Rectangle 22">
          <a:extLst>
            <a:ext uri="{FF2B5EF4-FFF2-40B4-BE49-F238E27FC236}">
              <a16:creationId xmlns:a16="http://schemas.microsoft.com/office/drawing/2014/main" id="{0FC6D556-86BD-4B77-9EF3-F4CBFC81614C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46295" cy="369397"/>
    <xdr:sp macro="" textlink="">
      <xdr:nvSpPr>
        <xdr:cNvPr id="107" name="Rectangle 22">
          <a:extLst>
            <a:ext uri="{FF2B5EF4-FFF2-40B4-BE49-F238E27FC236}">
              <a16:creationId xmlns:a16="http://schemas.microsoft.com/office/drawing/2014/main" id="{C1C43155-506E-4CF6-ABC2-54CE7093824D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46295" cy="369397"/>
    <xdr:sp macro="" textlink="">
      <xdr:nvSpPr>
        <xdr:cNvPr id="108" name="Rectangle 22">
          <a:extLst>
            <a:ext uri="{FF2B5EF4-FFF2-40B4-BE49-F238E27FC236}">
              <a16:creationId xmlns:a16="http://schemas.microsoft.com/office/drawing/2014/main" id="{28A555AE-0F6C-4795-BD85-A350C50D8F34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46295" cy="369397"/>
    <xdr:sp macro="" textlink="">
      <xdr:nvSpPr>
        <xdr:cNvPr id="109" name="Rectangle 22">
          <a:extLst>
            <a:ext uri="{FF2B5EF4-FFF2-40B4-BE49-F238E27FC236}">
              <a16:creationId xmlns:a16="http://schemas.microsoft.com/office/drawing/2014/main" id="{0A4094AC-D735-4D9A-99BA-7D5A29B3DC9B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46295" cy="369397"/>
    <xdr:sp macro="" textlink="">
      <xdr:nvSpPr>
        <xdr:cNvPr id="110" name="Rectangle 22">
          <a:extLst>
            <a:ext uri="{FF2B5EF4-FFF2-40B4-BE49-F238E27FC236}">
              <a16:creationId xmlns:a16="http://schemas.microsoft.com/office/drawing/2014/main" id="{F4AF7B0B-CC40-44A6-ABF4-841711C9620B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46295" cy="369397"/>
    <xdr:sp macro="" textlink="">
      <xdr:nvSpPr>
        <xdr:cNvPr id="111" name="Rectangle 22">
          <a:extLst>
            <a:ext uri="{FF2B5EF4-FFF2-40B4-BE49-F238E27FC236}">
              <a16:creationId xmlns:a16="http://schemas.microsoft.com/office/drawing/2014/main" id="{0E7AA4F1-8610-43E7-A03D-2EFC4BC962BE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46295" cy="369397"/>
    <xdr:sp macro="" textlink="">
      <xdr:nvSpPr>
        <xdr:cNvPr id="112" name="Rectangle 22">
          <a:extLst>
            <a:ext uri="{FF2B5EF4-FFF2-40B4-BE49-F238E27FC236}">
              <a16:creationId xmlns:a16="http://schemas.microsoft.com/office/drawing/2014/main" id="{46CD5FA7-B333-4E80-BE37-287DEA06BD2F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13</xdr:row>
      <xdr:rowOff>0</xdr:rowOff>
    </xdr:from>
    <xdr:ext cx="46295" cy="369397"/>
    <xdr:sp macro="" textlink="">
      <xdr:nvSpPr>
        <xdr:cNvPr id="113" name="Rectangle 22">
          <a:extLst>
            <a:ext uri="{FF2B5EF4-FFF2-40B4-BE49-F238E27FC236}">
              <a16:creationId xmlns:a16="http://schemas.microsoft.com/office/drawing/2014/main" id="{4B4201E5-AEA6-4963-AF9D-0B10EA4B79C6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46295" cy="369397"/>
    <xdr:sp macro="" textlink="">
      <xdr:nvSpPr>
        <xdr:cNvPr id="114" name="Rectangle 22">
          <a:extLst>
            <a:ext uri="{FF2B5EF4-FFF2-40B4-BE49-F238E27FC236}">
              <a16:creationId xmlns:a16="http://schemas.microsoft.com/office/drawing/2014/main" id="{E0C67BA4-FE5D-4A12-AEF8-20F6F2A14BC0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14</xdr:row>
      <xdr:rowOff>0</xdr:rowOff>
    </xdr:from>
    <xdr:ext cx="46295" cy="369397"/>
    <xdr:sp macro="" textlink="">
      <xdr:nvSpPr>
        <xdr:cNvPr id="115" name="Rectangle 22">
          <a:extLst>
            <a:ext uri="{FF2B5EF4-FFF2-40B4-BE49-F238E27FC236}">
              <a16:creationId xmlns:a16="http://schemas.microsoft.com/office/drawing/2014/main" id="{5CEEF9DD-7FD1-4E51-BEB0-52E5A6B884F8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46295" cy="369397"/>
    <xdr:sp macro="" textlink="">
      <xdr:nvSpPr>
        <xdr:cNvPr id="116" name="Rectangle 22">
          <a:extLst>
            <a:ext uri="{FF2B5EF4-FFF2-40B4-BE49-F238E27FC236}">
              <a16:creationId xmlns:a16="http://schemas.microsoft.com/office/drawing/2014/main" id="{EB034D49-0B16-4CF2-B00C-31B78A1FEDED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46295" cy="369397"/>
    <xdr:sp macro="" textlink="">
      <xdr:nvSpPr>
        <xdr:cNvPr id="117" name="Rectangle 22">
          <a:extLst>
            <a:ext uri="{FF2B5EF4-FFF2-40B4-BE49-F238E27FC236}">
              <a16:creationId xmlns:a16="http://schemas.microsoft.com/office/drawing/2014/main" id="{13230938-2E85-4583-AD73-CA91CD5B6207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46295" cy="369397"/>
    <xdr:sp macro="" textlink="">
      <xdr:nvSpPr>
        <xdr:cNvPr id="118" name="Rectangle 22">
          <a:extLst>
            <a:ext uri="{FF2B5EF4-FFF2-40B4-BE49-F238E27FC236}">
              <a16:creationId xmlns:a16="http://schemas.microsoft.com/office/drawing/2014/main" id="{7AE980A7-F829-4451-BA13-90E92CD9DB00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46295" cy="369397"/>
    <xdr:sp macro="" textlink="">
      <xdr:nvSpPr>
        <xdr:cNvPr id="119" name="Rectangle 22">
          <a:extLst>
            <a:ext uri="{FF2B5EF4-FFF2-40B4-BE49-F238E27FC236}">
              <a16:creationId xmlns:a16="http://schemas.microsoft.com/office/drawing/2014/main" id="{5B84F3DF-C68E-4A79-8150-47659CD6F2A9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46295" cy="369397"/>
    <xdr:sp macro="" textlink="">
      <xdr:nvSpPr>
        <xdr:cNvPr id="120" name="Rectangle 22">
          <a:extLst>
            <a:ext uri="{FF2B5EF4-FFF2-40B4-BE49-F238E27FC236}">
              <a16:creationId xmlns:a16="http://schemas.microsoft.com/office/drawing/2014/main" id="{788F2ECB-79D0-4FEC-AC45-4150E6CBD807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46295" cy="369397"/>
    <xdr:sp macro="" textlink="">
      <xdr:nvSpPr>
        <xdr:cNvPr id="121" name="Rectangle 22">
          <a:extLst>
            <a:ext uri="{FF2B5EF4-FFF2-40B4-BE49-F238E27FC236}">
              <a16:creationId xmlns:a16="http://schemas.microsoft.com/office/drawing/2014/main" id="{90D40356-8DA4-48EA-BDA5-133DDA7CA4AE}"/>
            </a:ext>
          </a:extLst>
        </xdr:cNvPr>
        <xdr:cNvSpPr>
          <a:spLocks noChangeArrowheads="1"/>
        </xdr:cNvSpPr>
      </xdr:nvSpPr>
      <xdr:spPr bwMode="auto">
        <a:xfrm>
          <a:off x="2409825" y="16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46295" cy="369397"/>
    <xdr:sp macro="" textlink="">
      <xdr:nvSpPr>
        <xdr:cNvPr id="122" name="Rectangle 22">
          <a:extLst>
            <a:ext uri="{FF2B5EF4-FFF2-40B4-BE49-F238E27FC236}">
              <a16:creationId xmlns:a16="http://schemas.microsoft.com/office/drawing/2014/main" id="{734735F1-1A44-4E9B-89F0-A15ADF5665DC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46295" cy="369397"/>
    <xdr:sp macro="" textlink="">
      <xdr:nvSpPr>
        <xdr:cNvPr id="123" name="Rectangle 22">
          <a:extLst>
            <a:ext uri="{FF2B5EF4-FFF2-40B4-BE49-F238E27FC236}">
              <a16:creationId xmlns:a16="http://schemas.microsoft.com/office/drawing/2014/main" id="{7CD50A8D-CFC0-46FC-B534-B1BB5EEE6FF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46295" cy="369397"/>
    <xdr:sp macro="" textlink="">
      <xdr:nvSpPr>
        <xdr:cNvPr id="124" name="Rectangle 22">
          <a:extLst>
            <a:ext uri="{FF2B5EF4-FFF2-40B4-BE49-F238E27FC236}">
              <a16:creationId xmlns:a16="http://schemas.microsoft.com/office/drawing/2014/main" id="{B84ABD15-BC80-47D7-9476-DBE092B0B30C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46295" cy="369397"/>
    <xdr:sp macro="" textlink="">
      <xdr:nvSpPr>
        <xdr:cNvPr id="125" name="Rectangle 22">
          <a:extLst>
            <a:ext uri="{FF2B5EF4-FFF2-40B4-BE49-F238E27FC236}">
              <a16:creationId xmlns:a16="http://schemas.microsoft.com/office/drawing/2014/main" id="{CC9A504E-A0BC-4C07-A962-A5EAF5033A8E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46295" cy="369397"/>
    <xdr:sp macro="" textlink="">
      <xdr:nvSpPr>
        <xdr:cNvPr id="126" name="Rectangle 22">
          <a:extLst>
            <a:ext uri="{FF2B5EF4-FFF2-40B4-BE49-F238E27FC236}">
              <a16:creationId xmlns:a16="http://schemas.microsoft.com/office/drawing/2014/main" id="{E4E7A72B-EF6E-40A2-91BE-38F0780E901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46295" cy="369397"/>
    <xdr:sp macro="" textlink="">
      <xdr:nvSpPr>
        <xdr:cNvPr id="127" name="Rectangle 22">
          <a:extLst>
            <a:ext uri="{FF2B5EF4-FFF2-40B4-BE49-F238E27FC236}">
              <a16:creationId xmlns:a16="http://schemas.microsoft.com/office/drawing/2014/main" id="{B940B5CF-B651-4CA1-8EAE-06EB67C82B1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46295" cy="369397"/>
    <xdr:sp macro="" textlink="">
      <xdr:nvSpPr>
        <xdr:cNvPr id="128" name="Rectangle 22">
          <a:extLst>
            <a:ext uri="{FF2B5EF4-FFF2-40B4-BE49-F238E27FC236}">
              <a16:creationId xmlns:a16="http://schemas.microsoft.com/office/drawing/2014/main" id="{D68711D9-2F90-4050-8FD8-5E5E1FFE72FE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46295" cy="369397"/>
    <xdr:sp macro="" textlink="">
      <xdr:nvSpPr>
        <xdr:cNvPr id="129" name="Rectangle 22">
          <a:extLst>
            <a:ext uri="{FF2B5EF4-FFF2-40B4-BE49-F238E27FC236}">
              <a16:creationId xmlns:a16="http://schemas.microsoft.com/office/drawing/2014/main" id="{67F59A8F-B4A2-44FD-9DD3-F9BE76089799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46295" cy="369397"/>
    <xdr:sp macro="" textlink="">
      <xdr:nvSpPr>
        <xdr:cNvPr id="130" name="Rectangle 22">
          <a:extLst>
            <a:ext uri="{FF2B5EF4-FFF2-40B4-BE49-F238E27FC236}">
              <a16:creationId xmlns:a16="http://schemas.microsoft.com/office/drawing/2014/main" id="{29D06274-3311-45C5-BD56-3231DFD0639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46295" cy="369397"/>
    <xdr:sp macro="" textlink="">
      <xdr:nvSpPr>
        <xdr:cNvPr id="131" name="Rectangle 22">
          <a:extLst>
            <a:ext uri="{FF2B5EF4-FFF2-40B4-BE49-F238E27FC236}">
              <a16:creationId xmlns:a16="http://schemas.microsoft.com/office/drawing/2014/main" id="{2F0988B5-AADE-4A06-8098-5502B5E0D33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46295" cy="369397"/>
    <xdr:sp macro="" textlink="">
      <xdr:nvSpPr>
        <xdr:cNvPr id="132" name="Rectangle 22">
          <a:extLst>
            <a:ext uri="{FF2B5EF4-FFF2-40B4-BE49-F238E27FC236}">
              <a16:creationId xmlns:a16="http://schemas.microsoft.com/office/drawing/2014/main" id="{06557C7F-D450-4D82-AE5C-0F8CF933685B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46295" cy="369397"/>
    <xdr:sp macro="" textlink="">
      <xdr:nvSpPr>
        <xdr:cNvPr id="133" name="Rectangle 22">
          <a:extLst>
            <a:ext uri="{FF2B5EF4-FFF2-40B4-BE49-F238E27FC236}">
              <a16:creationId xmlns:a16="http://schemas.microsoft.com/office/drawing/2014/main" id="{89DF58C8-19A9-4C79-8382-70516253EC6E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46295" cy="369397"/>
    <xdr:sp macro="" textlink="">
      <xdr:nvSpPr>
        <xdr:cNvPr id="134" name="Rectangle 22">
          <a:extLst>
            <a:ext uri="{FF2B5EF4-FFF2-40B4-BE49-F238E27FC236}">
              <a16:creationId xmlns:a16="http://schemas.microsoft.com/office/drawing/2014/main" id="{573B507E-8A45-4DA7-9D68-2EA6FADD166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16</xdr:row>
      <xdr:rowOff>0</xdr:rowOff>
    </xdr:from>
    <xdr:ext cx="46295" cy="369397"/>
    <xdr:sp macro="" textlink="">
      <xdr:nvSpPr>
        <xdr:cNvPr id="135" name="Rectangle 22">
          <a:extLst>
            <a:ext uri="{FF2B5EF4-FFF2-40B4-BE49-F238E27FC236}">
              <a16:creationId xmlns:a16="http://schemas.microsoft.com/office/drawing/2014/main" id="{1D766E46-8A1D-416D-9E58-B4AC3B08165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46295" cy="369397"/>
    <xdr:sp macro="" textlink="">
      <xdr:nvSpPr>
        <xdr:cNvPr id="136" name="Rectangle 22">
          <a:extLst>
            <a:ext uri="{FF2B5EF4-FFF2-40B4-BE49-F238E27FC236}">
              <a16:creationId xmlns:a16="http://schemas.microsoft.com/office/drawing/2014/main" id="{A4420ADB-8690-4723-83E2-448430CB522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46295" cy="369397"/>
    <xdr:sp macro="" textlink="">
      <xdr:nvSpPr>
        <xdr:cNvPr id="137" name="Rectangle 22">
          <a:extLst>
            <a:ext uri="{FF2B5EF4-FFF2-40B4-BE49-F238E27FC236}">
              <a16:creationId xmlns:a16="http://schemas.microsoft.com/office/drawing/2014/main" id="{7724BDC6-2199-44B4-BDB8-284AF705560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46295" cy="369397"/>
    <xdr:sp macro="" textlink="">
      <xdr:nvSpPr>
        <xdr:cNvPr id="138" name="Rectangle 22">
          <a:extLst>
            <a:ext uri="{FF2B5EF4-FFF2-40B4-BE49-F238E27FC236}">
              <a16:creationId xmlns:a16="http://schemas.microsoft.com/office/drawing/2014/main" id="{C08D65AE-CE1E-4200-9501-1E294C3B8892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17</xdr:row>
      <xdr:rowOff>0</xdr:rowOff>
    </xdr:from>
    <xdr:ext cx="46295" cy="369397"/>
    <xdr:sp macro="" textlink="">
      <xdr:nvSpPr>
        <xdr:cNvPr id="139" name="Rectangle 22">
          <a:extLst>
            <a:ext uri="{FF2B5EF4-FFF2-40B4-BE49-F238E27FC236}">
              <a16:creationId xmlns:a16="http://schemas.microsoft.com/office/drawing/2014/main" id="{4CDC7382-5389-471E-B3F4-8E33EAC3324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46295" cy="369397"/>
    <xdr:sp macro="" textlink="">
      <xdr:nvSpPr>
        <xdr:cNvPr id="140" name="Rectangle 22">
          <a:extLst>
            <a:ext uri="{FF2B5EF4-FFF2-40B4-BE49-F238E27FC236}">
              <a16:creationId xmlns:a16="http://schemas.microsoft.com/office/drawing/2014/main" id="{545F7506-3D8F-4D5A-96A3-7DEBBB8DE9D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46295" cy="369397"/>
    <xdr:sp macro="" textlink="">
      <xdr:nvSpPr>
        <xdr:cNvPr id="141" name="Rectangle 22">
          <a:extLst>
            <a:ext uri="{FF2B5EF4-FFF2-40B4-BE49-F238E27FC236}">
              <a16:creationId xmlns:a16="http://schemas.microsoft.com/office/drawing/2014/main" id="{0298521B-1AC4-40E7-A14C-73B3C808F63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46295" cy="369397"/>
    <xdr:sp macro="" textlink="">
      <xdr:nvSpPr>
        <xdr:cNvPr id="142" name="Rectangle 22">
          <a:extLst>
            <a:ext uri="{FF2B5EF4-FFF2-40B4-BE49-F238E27FC236}">
              <a16:creationId xmlns:a16="http://schemas.microsoft.com/office/drawing/2014/main" id="{84D00A8D-1AFA-4158-9357-1EAA7B47BD56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46295" cy="369397"/>
    <xdr:sp macro="" textlink="">
      <xdr:nvSpPr>
        <xdr:cNvPr id="143" name="Rectangle 22">
          <a:extLst>
            <a:ext uri="{FF2B5EF4-FFF2-40B4-BE49-F238E27FC236}">
              <a16:creationId xmlns:a16="http://schemas.microsoft.com/office/drawing/2014/main" id="{53D1A22A-42BD-4D8A-8F13-B6684818CE80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46295" cy="369397"/>
    <xdr:sp macro="" textlink="">
      <xdr:nvSpPr>
        <xdr:cNvPr id="144" name="Rectangle 22">
          <a:extLst>
            <a:ext uri="{FF2B5EF4-FFF2-40B4-BE49-F238E27FC236}">
              <a16:creationId xmlns:a16="http://schemas.microsoft.com/office/drawing/2014/main" id="{D187765C-E10E-46F5-A97C-50C4DF4C4676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46295" cy="369397"/>
    <xdr:sp macro="" textlink="">
      <xdr:nvSpPr>
        <xdr:cNvPr id="145" name="Rectangle 22">
          <a:extLst>
            <a:ext uri="{FF2B5EF4-FFF2-40B4-BE49-F238E27FC236}">
              <a16:creationId xmlns:a16="http://schemas.microsoft.com/office/drawing/2014/main" id="{6E0791FA-B28C-4467-8238-49B0F3CDCCDD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46295" cy="369397"/>
    <xdr:sp macro="" textlink="">
      <xdr:nvSpPr>
        <xdr:cNvPr id="146" name="Rectangle 22">
          <a:extLst>
            <a:ext uri="{FF2B5EF4-FFF2-40B4-BE49-F238E27FC236}">
              <a16:creationId xmlns:a16="http://schemas.microsoft.com/office/drawing/2014/main" id="{37E80174-91C9-449C-8D5F-EE759AEDD0B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46295" cy="369397"/>
    <xdr:sp macro="" textlink="">
      <xdr:nvSpPr>
        <xdr:cNvPr id="147" name="Rectangle 22">
          <a:extLst>
            <a:ext uri="{FF2B5EF4-FFF2-40B4-BE49-F238E27FC236}">
              <a16:creationId xmlns:a16="http://schemas.microsoft.com/office/drawing/2014/main" id="{CC4D391C-DA9F-4D6F-A39D-DA9175FB390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46295" cy="369397"/>
    <xdr:sp macro="" textlink="">
      <xdr:nvSpPr>
        <xdr:cNvPr id="148" name="Rectangle 22">
          <a:extLst>
            <a:ext uri="{FF2B5EF4-FFF2-40B4-BE49-F238E27FC236}">
              <a16:creationId xmlns:a16="http://schemas.microsoft.com/office/drawing/2014/main" id="{9258FAC6-EBF7-4EDE-83CF-CC8736B05D6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23</xdr:row>
      <xdr:rowOff>0</xdr:rowOff>
    </xdr:from>
    <xdr:ext cx="46295" cy="369397"/>
    <xdr:sp macro="" textlink="">
      <xdr:nvSpPr>
        <xdr:cNvPr id="149" name="Rectangle 22">
          <a:extLst>
            <a:ext uri="{FF2B5EF4-FFF2-40B4-BE49-F238E27FC236}">
              <a16:creationId xmlns:a16="http://schemas.microsoft.com/office/drawing/2014/main" id="{08F314FE-8D88-4992-94D1-72D7B81E3CD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46295" cy="369397"/>
    <xdr:sp macro="" textlink="">
      <xdr:nvSpPr>
        <xdr:cNvPr id="150" name="Rectangle 22">
          <a:extLst>
            <a:ext uri="{FF2B5EF4-FFF2-40B4-BE49-F238E27FC236}">
              <a16:creationId xmlns:a16="http://schemas.microsoft.com/office/drawing/2014/main" id="{9F355B49-01C4-4BE7-A615-68CB155569C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46295" cy="369397"/>
    <xdr:sp macro="" textlink="">
      <xdr:nvSpPr>
        <xdr:cNvPr id="151" name="Rectangle 22">
          <a:extLst>
            <a:ext uri="{FF2B5EF4-FFF2-40B4-BE49-F238E27FC236}">
              <a16:creationId xmlns:a16="http://schemas.microsoft.com/office/drawing/2014/main" id="{1CB4149D-7134-4FB7-8C6C-716D259056D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46295" cy="369397"/>
    <xdr:sp macro="" textlink="">
      <xdr:nvSpPr>
        <xdr:cNvPr id="152" name="Rectangle 22">
          <a:extLst>
            <a:ext uri="{FF2B5EF4-FFF2-40B4-BE49-F238E27FC236}">
              <a16:creationId xmlns:a16="http://schemas.microsoft.com/office/drawing/2014/main" id="{2A5080BC-EF81-44D2-AB5F-3A51633EBE70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46295" cy="369397"/>
    <xdr:sp macro="" textlink="">
      <xdr:nvSpPr>
        <xdr:cNvPr id="153" name="Rectangle 22">
          <a:extLst>
            <a:ext uri="{FF2B5EF4-FFF2-40B4-BE49-F238E27FC236}">
              <a16:creationId xmlns:a16="http://schemas.microsoft.com/office/drawing/2014/main" id="{A0EB8C88-3384-4508-AFDA-B83FD0D1C993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46295" cy="369397"/>
    <xdr:sp macro="" textlink="">
      <xdr:nvSpPr>
        <xdr:cNvPr id="154" name="Rectangle 22">
          <a:extLst>
            <a:ext uri="{FF2B5EF4-FFF2-40B4-BE49-F238E27FC236}">
              <a16:creationId xmlns:a16="http://schemas.microsoft.com/office/drawing/2014/main" id="{0CC16238-6423-48C8-8D4C-E3B54FD79D38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46295" cy="369397"/>
    <xdr:sp macro="" textlink="">
      <xdr:nvSpPr>
        <xdr:cNvPr id="155" name="Rectangle 22">
          <a:extLst>
            <a:ext uri="{FF2B5EF4-FFF2-40B4-BE49-F238E27FC236}">
              <a16:creationId xmlns:a16="http://schemas.microsoft.com/office/drawing/2014/main" id="{E8360064-EA6C-4151-A6E2-58519DE8A140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46295" cy="369397"/>
    <xdr:sp macro="" textlink="">
      <xdr:nvSpPr>
        <xdr:cNvPr id="156" name="Rectangle 22">
          <a:extLst>
            <a:ext uri="{FF2B5EF4-FFF2-40B4-BE49-F238E27FC236}">
              <a16:creationId xmlns:a16="http://schemas.microsoft.com/office/drawing/2014/main" id="{0782886A-4887-4A59-B9FA-7F068D4F919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46295" cy="369397"/>
    <xdr:sp macro="" textlink="">
      <xdr:nvSpPr>
        <xdr:cNvPr id="157" name="Rectangle 22">
          <a:extLst>
            <a:ext uri="{FF2B5EF4-FFF2-40B4-BE49-F238E27FC236}">
              <a16:creationId xmlns:a16="http://schemas.microsoft.com/office/drawing/2014/main" id="{9D09C6CB-6302-4DE8-9254-A4DC96D3BEC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46295" cy="369397"/>
    <xdr:sp macro="" textlink="">
      <xdr:nvSpPr>
        <xdr:cNvPr id="158" name="Rectangle 22">
          <a:extLst>
            <a:ext uri="{FF2B5EF4-FFF2-40B4-BE49-F238E27FC236}">
              <a16:creationId xmlns:a16="http://schemas.microsoft.com/office/drawing/2014/main" id="{EEB95698-FB03-446C-ACCC-FA464B35000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26</xdr:row>
      <xdr:rowOff>0</xdr:rowOff>
    </xdr:from>
    <xdr:ext cx="46295" cy="369397"/>
    <xdr:sp macro="" textlink="">
      <xdr:nvSpPr>
        <xdr:cNvPr id="159" name="Rectangle 22">
          <a:extLst>
            <a:ext uri="{FF2B5EF4-FFF2-40B4-BE49-F238E27FC236}">
              <a16:creationId xmlns:a16="http://schemas.microsoft.com/office/drawing/2014/main" id="{44785F8F-AE4A-41B5-92C7-5D49890E191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46295" cy="369397"/>
    <xdr:sp macro="" textlink="">
      <xdr:nvSpPr>
        <xdr:cNvPr id="160" name="Rectangle 22">
          <a:extLst>
            <a:ext uri="{FF2B5EF4-FFF2-40B4-BE49-F238E27FC236}">
              <a16:creationId xmlns:a16="http://schemas.microsoft.com/office/drawing/2014/main" id="{43BFB071-9CE2-4C87-9A2E-9E6E07E9702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46295" cy="369397"/>
    <xdr:sp macro="" textlink="">
      <xdr:nvSpPr>
        <xdr:cNvPr id="161" name="Rectangle 22">
          <a:extLst>
            <a:ext uri="{FF2B5EF4-FFF2-40B4-BE49-F238E27FC236}">
              <a16:creationId xmlns:a16="http://schemas.microsoft.com/office/drawing/2014/main" id="{94D71F7B-B489-45AA-8569-33A04272378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46295" cy="369397"/>
    <xdr:sp macro="" textlink="">
      <xdr:nvSpPr>
        <xdr:cNvPr id="162" name="Rectangle 22">
          <a:extLst>
            <a:ext uri="{FF2B5EF4-FFF2-40B4-BE49-F238E27FC236}">
              <a16:creationId xmlns:a16="http://schemas.microsoft.com/office/drawing/2014/main" id="{E9E4128E-BDD6-427A-98E7-74EE06EC0996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46295" cy="369397"/>
    <xdr:sp macro="" textlink="">
      <xdr:nvSpPr>
        <xdr:cNvPr id="163" name="Rectangle 22">
          <a:extLst>
            <a:ext uri="{FF2B5EF4-FFF2-40B4-BE49-F238E27FC236}">
              <a16:creationId xmlns:a16="http://schemas.microsoft.com/office/drawing/2014/main" id="{0F6BD37C-1430-44D9-A86E-BCC0DB20FD44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46295" cy="369397"/>
    <xdr:sp macro="" textlink="">
      <xdr:nvSpPr>
        <xdr:cNvPr id="164" name="Rectangle 22">
          <a:extLst>
            <a:ext uri="{FF2B5EF4-FFF2-40B4-BE49-F238E27FC236}">
              <a16:creationId xmlns:a16="http://schemas.microsoft.com/office/drawing/2014/main" id="{C84F9BB2-0904-4F66-B635-39992B44E6D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28</xdr:row>
      <xdr:rowOff>0</xdr:rowOff>
    </xdr:from>
    <xdr:ext cx="46295" cy="369397"/>
    <xdr:sp macro="" textlink="">
      <xdr:nvSpPr>
        <xdr:cNvPr id="165" name="Rectangle 22">
          <a:extLst>
            <a:ext uri="{FF2B5EF4-FFF2-40B4-BE49-F238E27FC236}">
              <a16:creationId xmlns:a16="http://schemas.microsoft.com/office/drawing/2014/main" id="{9E52B2A3-399B-4048-80CD-1B67BC355C4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46295" cy="369397"/>
    <xdr:sp macro="" textlink="">
      <xdr:nvSpPr>
        <xdr:cNvPr id="166" name="Rectangle 22">
          <a:extLst>
            <a:ext uri="{FF2B5EF4-FFF2-40B4-BE49-F238E27FC236}">
              <a16:creationId xmlns:a16="http://schemas.microsoft.com/office/drawing/2014/main" id="{B2F97AA1-8AA5-480A-A603-D1ECC7169345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46295" cy="369397"/>
    <xdr:sp macro="" textlink="">
      <xdr:nvSpPr>
        <xdr:cNvPr id="167" name="Rectangle 22">
          <a:extLst>
            <a:ext uri="{FF2B5EF4-FFF2-40B4-BE49-F238E27FC236}">
              <a16:creationId xmlns:a16="http://schemas.microsoft.com/office/drawing/2014/main" id="{09FD3969-FD4F-4211-8F02-57359DB0B60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46295" cy="369397"/>
    <xdr:sp macro="" textlink="">
      <xdr:nvSpPr>
        <xdr:cNvPr id="168" name="Rectangle 22">
          <a:extLst>
            <a:ext uri="{FF2B5EF4-FFF2-40B4-BE49-F238E27FC236}">
              <a16:creationId xmlns:a16="http://schemas.microsoft.com/office/drawing/2014/main" id="{9B2A4BBE-DB06-4FEB-B22F-28377F4428A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27</xdr:row>
      <xdr:rowOff>0</xdr:rowOff>
    </xdr:from>
    <xdr:ext cx="46295" cy="369397"/>
    <xdr:sp macro="" textlink="">
      <xdr:nvSpPr>
        <xdr:cNvPr id="169" name="Rectangle 22">
          <a:extLst>
            <a:ext uri="{FF2B5EF4-FFF2-40B4-BE49-F238E27FC236}">
              <a16:creationId xmlns:a16="http://schemas.microsoft.com/office/drawing/2014/main" id="{E9A9D34B-8672-4B00-AD54-DA0645B8591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46295" cy="369397"/>
    <xdr:sp macro="" textlink="">
      <xdr:nvSpPr>
        <xdr:cNvPr id="170" name="Rectangle 22">
          <a:extLst>
            <a:ext uri="{FF2B5EF4-FFF2-40B4-BE49-F238E27FC236}">
              <a16:creationId xmlns:a16="http://schemas.microsoft.com/office/drawing/2014/main" id="{3E3D07F5-D82E-4BAA-96FA-3D52F5B13CB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46295" cy="369397"/>
    <xdr:sp macro="" textlink="">
      <xdr:nvSpPr>
        <xdr:cNvPr id="171" name="Rectangle 22">
          <a:extLst>
            <a:ext uri="{FF2B5EF4-FFF2-40B4-BE49-F238E27FC236}">
              <a16:creationId xmlns:a16="http://schemas.microsoft.com/office/drawing/2014/main" id="{CD7EDC2B-1760-43FE-83F1-1709F627F2B5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46295" cy="369397"/>
    <xdr:sp macro="" textlink="">
      <xdr:nvSpPr>
        <xdr:cNvPr id="172" name="Rectangle 22">
          <a:extLst>
            <a:ext uri="{FF2B5EF4-FFF2-40B4-BE49-F238E27FC236}">
              <a16:creationId xmlns:a16="http://schemas.microsoft.com/office/drawing/2014/main" id="{A70B4829-CB42-41CE-8A8F-D66C268DA926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46295" cy="369397"/>
    <xdr:sp macro="" textlink="">
      <xdr:nvSpPr>
        <xdr:cNvPr id="173" name="Rectangle 22">
          <a:extLst>
            <a:ext uri="{FF2B5EF4-FFF2-40B4-BE49-F238E27FC236}">
              <a16:creationId xmlns:a16="http://schemas.microsoft.com/office/drawing/2014/main" id="{94856D88-ECDA-4C6E-B911-FD418DB0C2D2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46295" cy="369397"/>
    <xdr:sp macro="" textlink="">
      <xdr:nvSpPr>
        <xdr:cNvPr id="174" name="Rectangle 22">
          <a:extLst>
            <a:ext uri="{FF2B5EF4-FFF2-40B4-BE49-F238E27FC236}">
              <a16:creationId xmlns:a16="http://schemas.microsoft.com/office/drawing/2014/main" id="{18773BB7-793F-4518-8127-20DA5EF5B16C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46295" cy="369397"/>
    <xdr:sp macro="" textlink="">
      <xdr:nvSpPr>
        <xdr:cNvPr id="175" name="Rectangle 22">
          <a:extLst>
            <a:ext uri="{FF2B5EF4-FFF2-40B4-BE49-F238E27FC236}">
              <a16:creationId xmlns:a16="http://schemas.microsoft.com/office/drawing/2014/main" id="{2B4583C2-FD43-4CD1-9C9A-AC8ABB8DB447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46295" cy="369397"/>
    <xdr:sp macro="" textlink="">
      <xdr:nvSpPr>
        <xdr:cNvPr id="176" name="Rectangle 22">
          <a:extLst>
            <a:ext uri="{FF2B5EF4-FFF2-40B4-BE49-F238E27FC236}">
              <a16:creationId xmlns:a16="http://schemas.microsoft.com/office/drawing/2014/main" id="{AD59CB4F-954A-4A59-B543-DED804CB3D4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46295" cy="369397"/>
    <xdr:sp macro="" textlink="">
      <xdr:nvSpPr>
        <xdr:cNvPr id="177" name="Rectangle 22">
          <a:extLst>
            <a:ext uri="{FF2B5EF4-FFF2-40B4-BE49-F238E27FC236}">
              <a16:creationId xmlns:a16="http://schemas.microsoft.com/office/drawing/2014/main" id="{E874286D-9896-4CC2-95A6-15EFDA7A79D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46295" cy="369397"/>
    <xdr:sp macro="" textlink="">
      <xdr:nvSpPr>
        <xdr:cNvPr id="178" name="Rectangle 22">
          <a:extLst>
            <a:ext uri="{FF2B5EF4-FFF2-40B4-BE49-F238E27FC236}">
              <a16:creationId xmlns:a16="http://schemas.microsoft.com/office/drawing/2014/main" id="{25689992-AF84-48DC-BC5A-30A54456FE6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31</xdr:row>
      <xdr:rowOff>0</xdr:rowOff>
    </xdr:from>
    <xdr:ext cx="46295" cy="369397"/>
    <xdr:sp macro="" textlink="">
      <xdr:nvSpPr>
        <xdr:cNvPr id="179" name="Rectangle 22">
          <a:extLst>
            <a:ext uri="{FF2B5EF4-FFF2-40B4-BE49-F238E27FC236}">
              <a16:creationId xmlns:a16="http://schemas.microsoft.com/office/drawing/2014/main" id="{8391D537-A85D-4731-AE9E-042963DEB60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46295" cy="369397"/>
    <xdr:sp macro="" textlink="">
      <xdr:nvSpPr>
        <xdr:cNvPr id="180" name="Rectangle 22">
          <a:extLst>
            <a:ext uri="{FF2B5EF4-FFF2-40B4-BE49-F238E27FC236}">
              <a16:creationId xmlns:a16="http://schemas.microsoft.com/office/drawing/2014/main" id="{1F3424AB-2BC5-4DEA-B2C5-9C455309A9F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46295" cy="369397"/>
    <xdr:sp macro="" textlink="">
      <xdr:nvSpPr>
        <xdr:cNvPr id="181" name="Rectangle 22">
          <a:extLst>
            <a:ext uri="{FF2B5EF4-FFF2-40B4-BE49-F238E27FC236}">
              <a16:creationId xmlns:a16="http://schemas.microsoft.com/office/drawing/2014/main" id="{B217CD01-B9F0-4A88-B161-C02F27C451A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46295" cy="369397"/>
    <xdr:sp macro="" textlink="">
      <xdr:nvSpPr>
        <xdr:cNvPr id="182" name="Rectangle 22">
          <a:extLst>
            <a:ext uri="{FF2B5EF4-FFF2-40B4-BE49-F238E27FC236}">
              <a16:creationId xmlns:a16="http://schemas.microsoft.com/office/drawing/2014/main" id="{A6238152-E849-444E-9D5F-9A6FC3481FA6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46295" cy="369397"/>
    <xdr:sp macro="" textlink="">
      <xdr:nvSpPr>
        <xdr:cNvPr id="183" name="Rectangle 22">
          <a:extLst>
            <a:ext uri="{FF2B5EF4-FFF2-40B4-BE49-F238E27FC236}">
              <a16:creationId xmlns:a16="http://schemas.microsoft.com/office/drawing/2014/main" id="{28B7C5B5-8522-46BD-8578-9EA21F7A0C73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46295" cy="369397"/>
    <xdr:sp macro="" textlink="">
      <xdr:nvSpPr>
        <xdr:cNvPr id="184" name="Rectangle 22">
          <a:extLst>
            <a:ext uri="{FF2B5EF4-FFF2-40B4-BE49-F238E27FC236}">
              <a16:creationId xmlns:a16="http://schemas.microsoft.com/office/drawing/2014/main" id="{B54412B4-80C7-4BEC-896F-6616170184B0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33</xdr:row>
      <xdr:rowOff>0</xdr:rowOff>
    </xdr:from>
    <xdr:ext cx="46295" cy="369397"/>
    <xdr:sp macro="" textlink="">
      <xdr:nvSpPr>
        <xdr:cNvPr id="185" name="Rectangle 22">
          <a:extLst>
            <a:ext uri="{FF2B5EF4-FFF2-40B4-BE49-F238E27FC236}">
              <a16:creationId xmlns:a16="http://schemas.microsoft.com/office/drawing/2014/main" id="{52A6E4F8-DF69-47DD-BBF9-AAB1E3085179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46295" cy="369397"/>
    <xdr:sp macro="" textlink="">
      <xdr:nvSpPr>
        <xdr:cNvPr id="186" name="Rectangle 22">
          <a:extLst>
            <a:ext uri="{FF2B5EF4-FFF2-40B4-BE49-F238E27FC236}">
              <a16:creationId xmlns:a16="http://schemas.microsoft.com/office/drawing/2014/main" id="{7AE5287C-31FB-4BE3-A5EF-1717561563D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46295" cy="369397"/>
    <xdr:sp macro="" textlink="">
      <xdr:nvSpPr>
        <xdr:cNvPr id="187" name="Rectangle 22">
          <a:extLst>
            <a:ext uri="{FF2B5EF4-FFF2-40B4-BE49-F238E27FC236}">
              <a16:creationId xmlns:a16="http://schemas.microsoft.com/office/drawing/2014/main" id="{E966BAC3-BC9A-4AAB-9AAB-DA4114DBF35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46295" cy="369397"/>
    <xdr:sp macro="" textlink="">
      <xdr:nvSpPr>
        <xdr:cNvPr id="188" name="Rectangle 22">
          <a:extLst>
            <a:ext uri="{FF2B5EF4-FFF2-40B4-BE49-F238E27FC236}">
              <a16:creationId xmlns:a16="http://schemas.microsoft.com/office/drawing/2014/main" id="{351245F5-D768-4871-9A3D-241D3CA4D86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32</xdr:row>
      <xdr:rowOff>0</xdr:rowOff>
    </xdr:from>
    <xdr:ext cx="46295" cy="369397"/>
    <xdr:sp macro="" textlink="">
      <xdr:nvSpPr>
        <xdr:cNvPr id="189" name="Rectangle 22">
          <a:extLst>
            <a:ext uri="{FF2B5EF4-FFF2-40B4-BE49-F238E27FC236}">
              <a16:creationId xmlns:a16="http://schemas.microsoft.com/office/drawing/2014/main" id="{E6C7896C-07A5-4912-B8C8-E55021EF611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46295" cy="369397"/>
    <xdr:sp macro="" textlink="">
      <xdr:nvSpPr>
        <xdr:cNvPr id="190" name="Rectangle 22">
          <a:extLst>
            <a:ext uri="{FF2B5EF4-FFF2-40B4-BE49-F238E27FC236}">
              <a16:creationId xmlns:a16="http://schemas.microsoft.com/office/drawing/2014/main" id="{36D9C34F-3DAF-4AA9-99DC-9D29C5A6CA5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46295" cy="369397"/>
    <xdr:sp macro="" textlink="">
      <xdr:nvSpPr>
        <xdr:cNvPr id="191" name="Rectangle 22">
          <a:extLst>
            <a:ext uri="{FF2B5EF4-FFF2-40B4-BE49-F238E27FC236}">
              <a16:creationId xmlns:a16="http://schemas.microsoft.com/office/drawing/2014/main" id="{7BF16BB0-A4CE-4CC5-BE04-A4A8F895FA8A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46295" cy="369397"/>
    <xdr:sp macro="" textlink="">
      <xdr:nvSpPr>
        <xdr:cNvPr id="192" name="Rectangle 22">
          <a:extLst>
            <a:ext uri="{FF2B5EF4-FFF2-40B4-BE49-F238E27FC236}">
              <a16:creationId xmlns:a16="http://schemas.microsoft.com/office/drawing/2014/main" id="{C94C4639-BB01-4169-B534-9AA7CF69DE41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46295" cy="369397"/>
    <xdr:sp macro="" textlink="">
      <xdr:nvSpPr>
        <xdr:cNvPr id="193" name="Rectangle 22">
          <a:extLst>
            <a:ext uri="{FF2B5EF4-FFF2-40B4-BE49-F238E27FC236}">
              <a16:creationId xmlns:a16="http://schemas.microsoft.com/office/drawing/2014/main" id="{8DD4E9D7-9F15-40A7-905B-1D221072971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46295" cy="369397"/>
    <xdr:sp macro="" textlink="">
      <xdr:nvSpPr>
        <xdr:cNvPr id="194" name="Rectangle 22">
          <a:extLst>
            <a:ext uri="{FF2B5EF4-FFF2-40B4-BE49-F238E27FC236}">
              <a16:creationId xmlns:a16="http://schemas.microsoft.com/office/drawing/2014/main" id="{8A0048EA-D48E-4ADE-A13B-BAB9BA15B632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38</xdr:row>
      <xdr:rowOff>0</xdr:rowOff>
    </xdr:from>
    <xdr:ext cx="46295" cy="369397"/>
    <xdr:sp macro="" textlink="">
      <xdr:nvSpPr>
        <xdr:cNvPr id="195" name="Rectangle 22">
          <a:extLst>
            <a:ext uri="{FF2B5EF4-FFF2-40B4-BE49-F238E27FC236}">
              <a16:creationId xmlns:a16="http://schemas.microsoft.com/office/drawing/2014/main" id="{BA6B9B3D-5544-483F-A0FF-F40805174BEA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46295" cy="369397"/>
    <xdr:sp macro="" textlink="">
      <xdr:nvSpPr>
        <xdr:cNvPr id="196" name="Rectangle 22">
          <a:extLst>
            <a:ext uri="{FF2B5EF4-FFF2-40B4-BE49-F238E27FC236}">
              <a16:creationId xmlns:a16="http://schemas.microsoft.com/office/drawing/2014/main" id="{EAB4A3B8-9FDF-43E7-8088-5F567DC0854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46295" cy="369397"/>
    <xdr:sp macro="" textlink="">
      <xdr:nvSpPr>
        <xdr:cNvPr id="197" name="Rectangle 22">
          <a:extLst>
            <a:ext uri="{FF2B5EF4-FFF2-40B4-BE49-F238E27FC236}">
              <a16:creationId xmlns:a16="http://schemas.microsoft.com/office/drawing/2014/main" id="{EDF51546-DD7E-4D08-85B0-F76CB2BFB63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46295" cy="369397"/>
    <xdr:sp macro="" textlink="">
      <xdr:nvSpPr>
        <xdr:cNvPr id="198" name="Rectangle 22">
          <a:extLst>
            <a:ext uri="{FF2B5EF4-FFF2-40B4-BE49-F238E27FC236}">
              <a16:creationId xmlns:a16="http://schemas.microsoft.com/office/drawing/2014/main" id="{A956662A-FB51-4A87-B5FC-A13B38E1195F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35</xdr:row>
      <xdr:rowOff>0</xdr:rowOff>
    </xdr:from>
    <xdr:ext cx="46295" cy="369397"/>
    <xdr:sp macro="" textlink="">
      <xdr:nvSpPr>
        <xdr:cNvPr id="199" name="Rectangle 22">
          <a:extLst>
            <a:ext uri="{FF2B5EF4-FFF2-40B4-BE49-F238E27FC236}">
              <a16:creationId xmlns:a16="http://schemas.microsoft.com/office/drawing/2014/main" id="{21E4B6E5-B8FD-4B2F-A886-4C0AAF31546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46295" cy="369397"/>
    <xdr:sp macro="" textlink="">
      <xdr:nvSpPr>
        <xdr:cNvPr id="200" name="Rectangle 22">
          <a:extLst>
            <a:ext uri="{FF2B5EF4-FFF2-40B4-BE49-F238E27FC236}">
              <a16:creationId xmlns:a16="http://schemas.microsoft.com/office/drawing/2014/main" id="{9BD4B210-D3A5-4417-B37C-8ECDC0620E2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46295" cy="369397"/>
    <xdr:sp macro="" textlink="">
      <xdr:nvSpPr>
        <xdr:cNvPr id="201" name="Rectangle 22">
          <a:extLst>
            <a:ext uri="{FF2B5EF4-FFF2-40B4-BE49-F238E27FC236}">
              <a16:creationId xmlns:a16="http://schemas.microsoft.com/office/drawing/2014/main" id="{BB166957-2BA2-4BBC-9CA6-499B24EC866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46295" cy="369397"/>
    <xdr:sp macro="" textlink="">
      <xdr:nvSpPr>
        <xdr:cNvPr id="202" name="Rectangle 22">
          <a:extLst>
            <a:ext uri="{FF2B5EF4-FFF2-40B4-BE49-F238E27FC236}">
              <a16:creationId xmlns:a16="http://schemas.microsoft.com/office/drawing/2014/main" id="{7D4921CE-515A-4325-BA23-DD758BA40E26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46295" cy="369397"/>
    <xdr:sp macro="" textlink="">
      <xdr:nvSpPr>
        <xdr:cNvPr id="203" name="Rectangle 22">
          <a:extLst>
            <a:ext uri="{FF2B5EF4-FFF2-40B4-BE49-F238E27FC236}">
              <a16:creationId xmlns:a16="http://schemas.microsoft.com/office/drawing/2014/main" id="{763DA15A-8C57-4CAA-AFA0-F89050A02E38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46295" cy="369397"/>
    <xdr:sp macro="" textlink="">
      <xdr:nvSpPr>
        <xdr:cNvPr id="204" name="Rectangle 22">
          <a:extLst>
            <a:ext uri="{FF2B5EF4-FFF2-40B4-BE49-F238E27FC236}">
              <a16:creationId xmlns:a16="http://schemas.microsoft.com/office/drawing/2014/main" id="{49E2FC61-0F8C-406E-8133-5880B81DA5FC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41</xdr:row>
      <xdr:rowOff>0</xdr:rowOff>
    </xdr:from>
    <xdr:ext cx="46295" cy="369397"/>
    <xdr:sp macro="" textlink="">
      <xdr:nvSpPr>
        <xdr:cNvPr id="205" name="Rectangle 22">
          <a:extLst>
            <a:ext uri="{FF2B5EF4-FFF2-40B4-BE49-F238E27FC236}">
              <a16:creationId xmlns:a16="http://schemas.microsoft.com/office/drawing/2014/main" id="{6101BB39-DD07-4A6B-8995-87A6CD5C75AB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46295" cy="369397"/>
    <xdr:sp macro="" textlink="">
      <xdr:nvSpPr>
        <xdr:cNvPr id="206" name="Rectangle 22">
          <a:extLst>
            <a:ext uri="{FF2B5EF4-FFF2-40B4-BE49-F238E27FC236}">
              <a16:creationId xmlns:a16="http://schemas.microsoft.com/office/drawing/2014/main" id="{F6ACDE1A-26F5-4342-A82F-B77EC84CEBBA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46295" cy="369397"/>
    <xdr:sp macro="" textlink="">
      <xdr:nvSpPr>
        <xdr:cNvPr id="207" name="Rectangle 22">
          <a:extLst>
            <a:ext uri="{FF2B5EF4-FFF2-40B4-BE49-F238E27FC236}">
              <a16:creationId xmlns:a16="http://schemas.microsoft.com/office/drawing/2014/main" id="{0DE7DD71-B130-48AC-9162-604BE654983F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46295" cy="369397"/>
    <xdr:sp macro="" textlink="">
      <xdr:nvSpPr>
        <xdr:cNvPr id="208" name="Rectangle 22">
          <a:extLst>
            <a:ext uri="{FF2B5EF4-FFF2-40B4-BE49-F238E27FC236}">
              <a16:creationId xmlns:a16="http://schemas.microsoft.com/office/drawing/2014/main" id="{1F134067-B775-4344-8235-16832034277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40</xdr:row>
      <xdr:rowOff>0</xdr:rowOff>
    </xdr:from>
    <xdr:ext cx="46295" cy="369397"/>
    <xdr:sp macro="" textlink="">
      <xdr:nvSpPr>
        <xdr:cNvPr id="209" name="Rectangle 22">
          <a:extLst>
            <a:ext uri="{FF2B5EF4-FFF2-40B4-BE49-F238E27FC236}">
              <a16:creationId xmlns:a16="http://schemas.microsoft.com/office/drawing/2014/main" id="{270D4107-8E81-4C00-BDCA-4B4E6202F57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10" name="Rectangle 22">
          <a:extLst>
            <a:ext uri="{FF2B5EF4-FFF2-40B4-BE49-F238E27FC236}">
              <a16:creationId xmlns:a16="http://schemas.microsoft.com/office/drawing/2014/main" id="{B3600D54-7DE7-4506-9BA2-FC6F1ED447B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11" name="Rectangle 22">
          <a:extLst>
            <a:ext uri="{FF2B5EF4-FFF2-40B4-BE49-F238E27FC236}">
              <a16:creationId xmlns:a16="http://schemas.microsoft.com/office/drawing/2014/main" id="{5E820E8A-C703-4039-9D21-66D2CB36CED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12" name="Rectangle 22">
          <a:extLst>
            <a:ext uri="{FF2B5EF4-FFF2-40B4-BE49-F238E27FC236}">
              <a16:creationId xmlns:a16="http://schemas.microsoft.com/office/drawing/2014/main" id="{3E744CCB-41F5-4C37-91FD-C28E3712A47D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13" name="Rectangle 22">
          <a:extLst>
            <a:ext uri="{FF2B5EF4-FFF2-40B4-BE49-F238E27FC236}">
              <a16:creationId xmlns:a16="http://schemas.microsoft.com/office/drawing/2014/main" id="{B29BFE8A-FF71-4871-A091-8C7ECF366B1B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14" name="Rectangle 22">
          <a:extLst>
            <a:ext uri="{FF2B5EF4-FFF2-40B4-BE49-F238E27FC236}">
              <a16:creationId xmlns:a16="http://schemas.microsoft.com/office/drawing/2014/main" id="{038F5A16-234E-4E75-9D5C-07D7429E80B4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15" name="Rectangle 22">
          <a:extLst>
            <a:ext uri="{FF2B5EF4-FFF2-40B4-BE49-F238E27FC236}">
              <a16:creationId xmlns:a16="http://schemas.microsoft.com/office/drawing/2014/main" id="{3F7EA98C-7049-4E4A-AE69-B88735025AD9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16" name="Rectangle 22">
          <a:extLst>
            <a:ext uri="{FF2B5EF4-FFF2-40B4-BE49-F238E27FC236}">
              <a16:creationId xmlns:a16="http://schemas.microsoft.com/office/drawing/2014/main" id="{581EB9C3-83E0-4305-BAC5-4382B66B18A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17" name="Rectangle 22">
          <a:extLst>
            <a:ext uri="{FF2B5EF4-FFF2-40B4-BE49-F238E27FC236}">
              <a16:creationId xmlns:a16="http://schemas.microsoft.com/office/drawing/2014/main" id="{92E354CA-E99C-4888-ACEB-4EA7DA7B09D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18" name="Rectangle 22">
          <a:extLst>
            <a:ext uri="{FF2B5EF4-FFF2-40B4-BE49-F238E27FC236}">
              <a16:creationId xmlns:a16="http://schemas.microsoft.com/office/drawing/2014/main" id="{ED6C899F-E117-4E63-95A2-426CD9E4385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19" name="Rectangle 22">
          <a:extLst>
            <a:ext uri="{FF2B5EF4-FFF2-40B4-BE49-F238E27FC236}">
              <a16:creationId xmlns:a16="http://schemas.microsoft.com/office/drawing/2014/main" id="{B981E22F-1F3A-4E4C-BFAE-02830F52A5F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20" name="Rectangle 22">
          <a:extLst>
            <a:ext uri="{FF2B5EF4-FFF2-40B4-BE49-F238E27FC236}">
              <a16:creationId xmlns:a16="http://schemas.microsoft.com/office/drawing/2014/main" id="{702B5FDD-B19C-4D88-82DE-D4605054733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21" name="Rectangle 22">
          <a:extLst>
            <a:ext uri="{FF2B5EF4-FFF2-40B4-BE49-F238E27FC236}">
              <a16:creationId xmlns:a16="http://schemas.microsoft.com/office/drawing/2014/main" id="{7EB3AE03-CE91-4F92-9AD9-1A6BBED33F7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43</xdr:row>
      <xdr:rowOff>0</xdr:rowOff>
    </xdr:from>
    <xdr:ext cx="46295" cy="369397"/>
    <xdr:sp macro="" textlink="">
      <xdr:nvSpPr>
        <xdr:cNvPr id="222" name="Rectangle 22">
          <a:extLst>
            <a:ext uri="{FF2B5EF4-FFF2-40B4-BE49-F238E27FC236}">
              <a16:creationId xmlns:a16="http://schemas.microsoft.com/office/drawing/2014/main" id="{D3A29EF6-6888-496E-88E4-7108E142D3FE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43</xdr:row>
      <xdr:rowOff>0</xdr:rowOff>
    </xdr:from>
    <xdr:ext cx="46295" cy="369397"/>
    <xdr:sp macro="" textlink="">
      <xdr:nvSpPr>
        <xdr:cNvPr id="223" name="Rectangle 22">
          <a:extLst>
            <a:ext uri="{FF2B5EF4-FFF2-40B4-BE49-F238E27FC236}">
              <a16:creationId xmlns:a16="http://schemas.microsoft.com/office/drawing/2014/main" id="{9F36059C-9256-494A-8B3B-69D1AF508187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43</xdr:row>
      <xdr:rowOff>0</xdr:rowOff>
    </xdr:from>
    <xdr:ext cx="46295" cy="369397"/>
    <xdr:sp macro="" textlink="">
      <xdr:nvSpPr>
        <xdr:cNvPr id="224" name="Rectangle 22">
          <a:extLst>
            <a:ext uri="{FF2B5EF4-FFF2-40B4-BE49-F238E27FC236}">
              <a16:creationId xmlns:a16="http://schemas.microsoft.com/office/drawing/2014/main" id="{B4079527-2D9F-42D1-8976-FC3B087A1D7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43</xdr:row>
      <xdr:rowOff>0</xdr:rowOff>
    </xdr:from>
    <xdr:ext cx="46295" cy="369397"/>
    <xdr:sp macro="" textlink="">
      <xdr:nvSpPr>
        <xdr:cNvPr id="225" name="Rectangle 22">
          <a:extLst>
            <a:ext uri="{FF2B5EF4-FFF2-40B4-BE49-F238E27FC236}">
              <a16:creationId xmlns:a16="http://schemas.microsoft.com/office/drawing/2014/main" id="{1CC973F5-BF32-42C3-87B6-4F4786EEDAFA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26" name="Rectangle 22">
          <a:extLst>
            <a:ext uri="{FF2B5EF4-FFF2-40B4-BE49-F238E27FC236}">
              <a16:creationId xmlns:a16="http://schemas.microsoft.com/office/drawing/2014/main" id="{14272721-946F-4831-B677-BF4BB12B0C3C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27" name="Rectangle 22">
          <a:extLst>
            <a:ext uri="{FF2B5EF4-FFF2-40B4-BE49-F238E27FC236}">
              <a16:creationId xmlns:a16="http://schemas.microsoft.com/office/drawing/2014/main" id="{9C5E4F3A-C349-4EEB-BBA9-0686DA0010C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28" name="Rectangle 22">
          <a:extLst>
            <a:ext uri="{FF2B5EF4-FFF2-40B4-BE49-F238E27FC236}">
              <a16:creationId xmlns:a16="http://schemas.microsoft.com/office/drawing/2014/main" id="{77564EDD-5E84-4620-B48E-21D0CDBE28C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46295" cy="369397"/>
    <xdr:sp macro="" textlink="">
      <xdr:nvSpPr>
        <xdr:cNvPr id="229" name="Rectangle 22">
          <a:extLst>
            <a:ext uri="{FF2B5EF4-FFF2-40B4-BE49-F238E27FC236}">
              <a16:creationId xmlns:a16="http://schemas.microsoft.com/office/drawing/2014/main" id="{5313C7C6-741C-491A-84DD-B256F2150A1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46295" cy="369397"/>
    <xdr:sp macro="" textlink="">
      <xdr:nvSpPr>
        <xdr:cNvPr id="230" name="Rectangle 22">
          <a:extLst>
            <a:ext uri="{FF2B5EF4-FFF2-40B4-BE49-F238E27FC236}">
              <a16:creationId xmlns:a16="http://schemas.microsoft.com/office/drawing/2014/main" id="{DB34A4B5-5FAB-41C8-B414-9DEB1689F7E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46295" cy="369397"/>
    <xdr:sp macro="" textlink="">
      <xdr:nvSpPr>
        <xdr:cNvPr id="231" name="Rectangle 22">
          <a:extLst>
            <a:ext uri="{FF2B5EF4-FFF2-40B4-BE49-F238E27FC236}">
              <a16:creationId xmlns:a16="http://schemas.microsoft.com/office/drawing/2014/main" id="{114D65E7-8C3E-4F6C-8539-E838F08DAE6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46295" cy="369397"/>
    <xdr:sp macro="" textlink="">
      <xdr:nvSpPr>
        <xdr:cNvPr id="232" name="Rectangle 22">
          <a:extLst>
            <a:ext uri="{FF2B5EF4-FFF2-40B4-BE49-F238E27FC236}">
              <a16:creationId xmlns:a16="http://schemas.microsoft.com/office/drawing/2014/main" id="{1516343E-BF3A-4A42-88D3-6C49514368C9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46295" cy="369397"/>
    <xdr:sp macro="" textlink="">
      <xdr:nvSpPr>
        <xdr:cNvPr id="233" name="Rectangle 22">
          <a:extLst>
            <a:ext uri="{FF2B5EF4-FFF2-40B4-BE49-F238E27FC236}">
              <a16:creationId xmlns:a16="http://schemas.microsoft.com/office/drawing/2014/main" id="{47FE6885-8F2F-454E-AA30-8AF5814ABCDC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46295" cy="369397"/>
    <xdr:sp macro="" textlink="">
      <xdr:nvSpPr>
        <xdr:cNvPr id="234" name="Rectangle 22">
          <a:extLst>
            <a:ext uri="{FF2B5EF4-FFF2-40B4-BE49-F238E27FC236}">
              <a16:creationId xmlns:a16="http://schemas.microsoft.com/office/drawing/2014/main" id="{EA6D03EB-F59C-4C4B-B1D0-49A3ED2C666D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46295" cy="369397"/>
    <xdr:sp macro="" textlink="">
      <xdr:nvSpPr>
        <xdr:cNvPr id="235" name="Rectangle 22">
          <a:extLst>
            <a:ext uri="{FF2B5EF4-FFF2-40B4-BE49-F238E27FC236}">
              <a16:creationId xmlns:a16="http://schemas.microsoft.com/office/drawing/2014/main" id="{C66C97D7-A976-4778-9856-D10756BB60A7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46295" cy="369397"/>
    <xdr:sp macro="" textlink="">
      <xdr:nvSpPr>
        <xdr:cNvPr id="236" name="Rectangle 22">
          <a:extLst>
            <a:ext uri="{FF2B5EF4-FFF2-40B4-BE49-F238E27FC236}">
              <a16:creationId xmlns:a16="http://schemas.microsoft.com/office/drawing/2014/main" id="{C23A84C2-5BD4-4E73-85BF-BB12E09150D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46295" cy="369397"/>
    <xdr:sp macro="" textlink="">
      <xdr:nvSpPr>
        <xdr:cNvPr id="237" name="Rectangle 22">
          <a:extLst>
            <a:ext uri="{FF2B5EF4-FFF2-40B4-BE49-F238E27FC236}">
              <a16:creationId xmlns:a16="http://schemas.microsoft.com/office/drawing/2014/main" id="{C59AAD2A-C801-4E98-9BFE-0AD9D9D174DF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46295" cy="369397"/>
    <xdr:sp macro="" textlink="">
      <xdr:nvSpPr>
        <xdr:cNvPr id="238" name="Rectangle 22">
          <a:extLst>
            <a:ext uri="{FF2B5EF4-FFF2-40B4-BE49-F238E27FC236}">
              <a16:creationId xmlns:a16="http://schemas.microsoft.com/office/drawing/2014/main" id="{BD01829A-C6C1-4509-8ADC-F6723B34E4A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45</xdr:row>
      <xdr:rowOff>0</xdr:rowOff>
    </xdr:from>
    <xdr:ext cx="46295" cy="369397"/>
    <xdr:sp macro="" textlink="">
      <xdr:nvSpPr>
        <xdr:cNvPr id="239" name="Rectangle 22">
          <a:extLst>
            <a:ext uri="{FF2B5EF4-FFF2-40B4-BE49-F238E27FC236}">
              <a16:creationId xmlns:a16="http://schemas.microsoft.com/office/drawing/2014/main" id="{57BD5B5F-1621-4E20-8C16-EF60D88A2A3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46295" cy="369397"/>
    <xdr:sp macro="" textlink="">
      <xdr:nvSpPr>
        <xdr:cNvPr id="240" name="Rectangle 22">
          <a:extLst>
            <a:ext uri="{FF2B5EF4-FFF2-40B4-BE49-F238E27FC236}">
              <a16:creationId xmlns:a16="http://schemas.microsoft.com/office/drawing/2014/main" id="{704F1EEC-DCCA-49BA-B07B-B80B13F56CB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46295" cy="369397"/>
    <xdr:sp macro="" textlink="">
      <xdr:nvSpPr>
        <xdr:cNvPr id="241" name="Rectangle 22">
          <a:extLst>
            <a:ext uri="{FF2B5EF4-FFF2-40B4-BE49-F238E27FC236}">
              <a16:creationId xmlns:a16="http://schemas.microsoft.com/office/drawing/2014/main" id="{934FEA6C-8B86-418A-9FFD-12882A70DFE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42" name="Rectangle 22">
          <a:extLst>
            <a:ext uri="{FF2B5EF4-FFF2-40B4-BE49-F238E27FC236}">
              <a16:creationId xmlns:a16="http://schemas.microsoft.com/office/drawing/2014/main" id="{50E237EA-BB65-463E-A81B-58F59E2FFA82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43" name="Rectangle 22">
          <a:extLst>
            <a:ext uri="{FF2B5EF4-FFF2-40B4-BE49-F238E27FC236}">
              <a16:creationId xmlns:a16="http://schemas.microsoft.com/office/drawing/2014/main" id="{AFBA38FB-66AC-4C90-8D8E-885DFC54E592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44" name="Rectangle 22">
          <a:extLst>
            <a:ext uri="{FF2B5EF4-FFF2-40B4-BE49-F238E27FC236}">
              <a16:creationId xmlns:a16="http://schemas.microsoft.com/office/drawing/2014/main" id="{92C5FBC2-C85C-4D8F-B53B-3F9211F05168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45" name="Rectangle 22">
          <a:extLst>
            <a:ext uri="{FF2B5EF4-FFF2-40B4-BE49-F238E27FC236}">
              <a16:creationId xmlns:a16="http://schemas.microsoft.com/office/drawing/2014/main" id="{7DCD36C9-3201-4271-9D6D-A8E0331EC84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46295" cy="369397"/>
    <xdr:sp macro="" textlink="">
      <xdr:nvSpPr>
        <xdr:cNvPr id="246" name="Rectangle 22">
          <a:extLst>
            <a:ext uri="{FF2B5EF4-FFF2-40B4-BE49-F238E27FC236}">
              <a16:creationId xmlns:a16="http://schemas.microsoft.com/office/drawing/2014/main" id="{1E4B50CE-EF9A-4552-8A7C-8EF86916A76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46295" cy="369397"/>
    <xdr:sp macro="" textlink="">
      <xdr:nvSpPr>
        <xdr:cNvPr id="247" name="Rectangle 22">
          <a:extLst>
            <a:ext uri="{FF2B5EF4-FFF2-40B4-BE49-F238E27FC236}">
              <a16:creationId xmlns:a16="http://schemas.microsoft.com/office/drawing/2014/main" id="{1A4FFBBA-8D2E-40F0-A555-1906D10D407A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46295" cy="369397"/>
    <xdr:sp macro="" textlink="">
      <xdr:nvSpPr>
        <xdr:cNvPr id="248" name="Rectangle 22">
          <a:extLst>
            <a:ext uri="{FF2B5EF4-FFF2-40B4-BE49-F238E27FC236}">
              <a16:creationId xmlns:a16="http://schemas.microsoft.com/office/drawing/2014/main" id="{ED0D3F0D-4085-438E-80D1-A49E2D7E2BBC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46295" cy="369397"/>
    <xdr:sp macro="" textlink="">
      <xdr:nvSpPr>
        <xdr:cNvPr id="249" name="Rectangle 22">
          <a:extLst>
            <a:ext uri="{FF2B5EF4-FFF2-40B4-BE49-F238E27FC236}">
              <a16:creationId xmlns:a16="http://schemas.microsoft.com/office/drawing/2014/main" id="{9786CA58-A30E-42EB-897A-90CAE20B698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50" name="Rectangle 22">
          <a:extLst>
            <a:ext uri="{FF2B5EF4-FFF2-40B4-BE49-F238E27FC236}">
              <a16:creationId xmlns:a16="http://schemas.microsoft.com/office/drawing/2014/main" id="{9667EF29-FDEF-468D-B3FA-18D42EE0C5A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51" name="Rectangle 22">
          <a:extLst>
            <a:ext uri="{FF2B5EF4-FFF2-40B4-BE49-F238E27FC236}">
              <a16:creationId xmlns:a16="http://schemas.microsoft.com/office/drawing/2014/main" id="{0C8653D1-7F8F-4C48-9506-D09BCEE2F36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52" name="Rectangle 22">
          <a:extLst>
            <a:ext uri="{FF2B5EF4-FFF2-40B4-BE49-F238E27FC236}">
              <a16:creationId xmlns:a16="http://schemas.microsoft.com/office/drawing/2014/main" id="{7B31523A-D19A-4710-8D87-CE25051D1DC4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53" name="Rectangle 22">
          <a:extLst>
            <a:ext uri="{FF2B5EF4-FFF2-40B4-BE49-F238E27FC236}">
              <a16:creationId xmlns:a16="http://schemas.microsoft.com/office/drawing/2014/main" id="{5921AB01-2F64-469D-B176-62A567E7FCD7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54" name="Rectangle 22">
          <a:extLst>
            <a:ext uri="{FF2B5EF4-FFF2-40B4-BE49-F238E27FC236}">
              <a16:creationId xmlns:a16="http://schemas.microsoft.com/office/drawing/2014/main" id="{95C4A3FA-145F-4178-970C-A0EF6E827419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55" name="Rectangle 22">
          <a:extLst>
            <a:ext uri="{FF2B5EF4-FFF2-40B4-BE49-F238E27FC236}">
              <a16:creationId xmlns:a16="http://schemas.microsoft.com/office/drawing/2014/main" id="{ADA6B9B1-6A42-4908-B932-E88CE28804F3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56" name="Rectangle 22">
          <a:extLst>
            <a:ext uri="{FF2B5EF4-FFF2-40B4-BE49-F238E27FC236}">
              <a16:creationId xmlns:a16="http://schemas.microsoft.com/office/drawing/2014/main" id="{D6619255-200D-4761-8A2C-FEC64412E50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57" name="Rectangle 22">
          <a:extLst>
            <a:ext uri="{FF2B5EF4-FFF2-40B4-BE49-F238E27FC236}">
              <a16:creationId xmlns:a16="http://schemas.microsoft.com/office/drawing/2014/main" id="{CCA41387-19E8-4A68-A4CB-05DEFBE7E7E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58" name="Rectangle 22">
          <a:extLst>
            <a:ext uri="{FF2B5EF4-FFF2-40B4-BE49-F238E27FC236}">
              <a16:creationId xmlns:a16="http://schemas.microsoft.com/office/drawing/2014/main" id="{CD234607-EAA5-4001-BAFF-44616FB28CE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49</xdr:row>
      <xdr:rowOff>0</xdr:rowOff>
    </xdr:from>
    <xdr:ext cx="46295" cy="369397"/>
    <xdr:sp macro="" textlink="">
      <xdr:nvSpPr>
        <xdr:cNvPr id="259" name="Rectangle 22">
          <a:extLst>
            <a:ext uri="{FF2B5EF4-FFF2-40B4-BE49-F238E27FC236}">
              <a16:creationId xmlns:a16="http://schemas.microsoft.com/office/drawing/2014/main" id="{B946361F-BC63-4832-AE8B-17162B5F31C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46295" cy="369397"/>
    <xdr:sp macro="" textlink="">
      <xdr:nvSpPr>
        <xdr:cNvPr id="260" name="Rectangle 22">
          <a:extLst>
            <a:ext uri="{FF2B5EF4-FFF2-40B4-BE49-F238E27FC236}">
              <a16:creationId xmlns:a16="http://schemas.microsoft.com/office/drawing/2014/main" id="{190CF30E-4F4B-45A5-B50A-5F7D8E6C180A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46295" cy="369397"/>
    <xdr:sp macro="" textlink="">
      <xdr:nvSpPr>
        <xdr:cNvPr id="261" name="Rectangle 22">
          <a:extLst>
            <a:ext uri="{FF2B5EF4-FFF2-40B4-BE49-F238E27FC236}">
              <a16:creationId xmlns:a16="http://schemas.microsoft.com/office/drawing/2014/main" id="{EDCC4BA6-89F5-4E3E-B246-9F7793FE595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46295" cy="369397"/>
    <xdr:sp macro="" textlink="">
      <xdr:nvSpPr>
        <xdr:cNvPr id="262" name="Rectangle 22">
          <a:extLst>
            <a:ext uri="{FF2B5EF4-FFF2-40B4-BE49-F238E27FC236}">
              <a16:creationId xmlns:a16="http://schemas.microsoft.com/office/drawing/2014/main" id="{E5501300-7766-4A14-AD4E-E2B2EF0AE5CD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46295" cy="369397"/>
    <xdr:sp macro="" textlink="">
      <xdr:nvSpPr>
        <xdr:cNvPr id="263" name="Rectangle 22">
          <a:extLst>
            <a:ext uri="{FF2B5EF4-FFF2-40B4-BE49-F238E27FC236}">
              <a16:creationId xmlns:a16="http://schemas.microsoft.com/office/drawing/2014/main" id="{EBA015B7-F87E-4DFE-820D-6E46E2E518E5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46295" cy="369397"/>
    <xdr:sp macro="" textlink="">
      <xdr:nvSpPr>
        <xdr:cNvPr id="264" name="Rectangle 22">
          <a:extLst>
            <a:ext uri="{FF2B5EF4-FFF2-40B4-BE49-F238E27FC236}">
              <a16:creationId xmlns:a16="http://schemas.microsoft.com/office/drawing/2014/main" id="{1F3D2B21-AAB0-4BB8-8EC8-AEFDA20321BE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51</xdr:row>
      <xdr:rowOff>0</xdr:rowOff>
    </xdr:from>
    <xdr:ext cx="46295" cy="369397"/>
    <xdr:sp macro="" textlink="">
      <xdr:nvSpPr>
        <xdr:cNvPr id="265" name="Rectangle 22">
          <a:extLst>
            <a:ext uri="{FF2B5EF4-FFF2-40B4-BE49-F238E27FC236}">
              <a16:creationId xmlns:a16="http://schemas.microsoft.com/office/drawing/2014/main" id="{5F24ACAE-AF7E-4903-847E-6BEC8B099D1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46295" cy="369397"/>
    <xdr:sp macro="" textlink="">
      <xdr:nvSpPr>
        <xdr:cNvPr id="266" name="Rectangle 22">
          <a:extLst>
            <a:ext uri="{FF2B5EF4-FFF2-40B4-BE49-F238E27FC236}">
              <a16:creationId xmlns:a16="http://schemas.microsoft.com/office/drawing/2014/main" id="{414D3E92-EC81-4D3B-98B6-B239A6AF47E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46295" cy="369397"/>
    <xdr:sp macro="" textlink="">
      <xdr:nvSpPr>
        <xdr:cNvPr id="267" name="Rectangle 22">
          <a:extLst>
            <a:ext uri="{FF2B5EF4-FFF2-40B4-BE49-F238E27FC236}">
              <a16:creationId xmlns:a16="http://schemas.microsoft.com/office/drawing/2014/main" id="{86AC0C28-2980-4C85-BE63-78B69F645E8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46295" cy="369397"/>
    <xdr:sp macro="" textlink="">
      <xdr:nvSpPr>
        <xdr:cNvPr id="268" name="Rectangle 22">
          <a:extLst>
            <a:ext uri="{FF2B5EF4-FFF2-40B4-BE49-F238E27FC236}">
              <a16:creationId xmlns:a16="http://schemas.microsoft.com/office/drawing/2014/main" id="{5FA1D06D-8280-458D-A99B-FBD9D6065F5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50</xdr:row>
      <xdr:rowOff>0</xdr:rowOff>
    </xdr:from>
    <xdr:ext cx="46295" cy="369397"/>
    <xdr:sp macro="" textlink="">
      <xdr:nvSpPr>
        <xdr:cNvPr id="269" name="Rectangle 22">
          <a:extLst>
            <a:ext uri="{FF2B5EF4-FFF2-40B4-BE49-F238E27FC236}">
              <a16:creationId xmlns:a16="http://schemas.microsoft.com/office/drawing/2014/main" id="{0A541AF1-6FE6-431E-A8DE-59C8298C026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46295" cy="369397"/>
    <xdr:sp macro="" textlink="">
      <xdr:nvSpPr>
        <xdr:cNvPr id="270" name="Rectangle 22">
          <a:extLst>
            <a:ext uri="{FF2B5EF4-FFF2-40B4-BE49-F238E27FC236}">
              <a16:creationId xmlns:a16="http://schemas.microsoft.com/office/drawing/2014/main" id="{0290EF61-C2E4-4E05-8C5F-F3715634A03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46295" cy="369397"/>
    <xdr:sp macro="" textlink="">
      <xdr:nvSpPr>
        <xdr:cNvPr id="271" name="Rectangle 22">
          <a:extLst>
            <a:ext uri="{FF2B5EF4-FFF2-40B4-BE49-F238E27FC236}">
              <a16:creationId xmlns:a16="http://schemas.microsoft.com/office/drawing/2014/main" id="{4A07779A-E4F4-4E81-9501-AF6F0168D3D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46295" cy="369397"/>
    <xdr:sp macro="" textlink="">
      <xdr:nvSpPr>
        <xdr:cNvPr id="272" name="Rectangle 22">
          <a:extLst>
            <a:ext uri="{FF2B5EF4-FFF2-40B4-BE49-F238E27FC236}">
              <a16:creationId xmlns:a16="http://schemas.microsoft.com/office/drawing/2014/main" id="{9B40AA4F-CE63-4FC0-AD84-3EA567AC29B6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46295" cy="369397"/>
    <xdr:sp macro="" textlink="">
      <xdr:nvSpPr>
        <xdr:cNvPr id="273" name="Rectangle 22">
          <a:extLst>
            <a:ext uri="{FF2B5EF4-FFF2-40B4-BE49-F238E27FC236}">
              <a16:creationId xmlns:a16="http://schemas.microsoft.com/office/drawing/2014/main" id="{65D556CA-C52C-4743-BAB9-427451946EAC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46295" cy="369397"/>
    <xdr:sp macro="" textlink="">
      <xdr:nvSpPr>
        <xdr:cNvPr id="274" name="Rectangle 22">
          <a:extLst>
            <a:ext uri="{FF2B5EF4-FFF2-40B4-BE49-F238E27FC236}">
              <a16:creationId xmlns:a16="http://schemas.microsoft.com/office/drawing/2014/main" id="{D2F73BE9-6309-442F-A7FE-0A3DAC766854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46295" cy="369397"/>
    <xdr:sp macro="" textlink="">
      <xdr:nvSpPr>
        <xdr:cNvPr id="275" name="Rectangle 22">
          <a:extLst>
            <a:ext uri="{FF2B5EF4-FFF2-40B4-BE49-F238E27FC236}">
              <a16:creationId xmlns:a16="http://schemas.microsoft.com/office/drawing/2014/main" id="{897D1DBC-DEF5-42E1-9745-C5189D1ABEBD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46295" cy="369397"/>
    <xdr:sp macro="" textlink="">
      <xdr:nvSpPr>
        <xdr:cNvPr id="276" name="Rectangle 22">
          <a:extLst>
            <a:ext uri="{FF2B5EF4-FFF2-40B4-BE49-F238E27FC236}">
              <a16:creationId xmlns:a16="http://schemas.microsoft.com/office/drawing/2014/main" id="{8DC07AA8-55D3-49C6-A11D-A9FD9D40967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46295" cy="369397"/>
    <xdr:sp macro="" textlink="">
      <xdr:nvSpPr>
        <xdr:cNvPr id="277" name="Rectangle 22">
          <a:extLst>
            <a:ext uri="{FF2B5EF4-FFF2-40B4-BE49-F238E27FC236}">
              <a16:creationId xmlns:a16="http://schemas.microsoft.com/office/drawing/2014/main" id="{78EDB2B2-1E2E-4B9D-8D1E-B0D39DABDD5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46295" cy="369397"/>
    <xdr:sp macro="" textlink="">
      <xdr:nvSpPr>
        <xdr:cNvPr id="278" name="Rectangle 22">
          <a:extLst>
            <a:ext uri="{FF2B5EF4-FFF2-40B4-BE49-F238E27FC236}">
              <a16:creationId xmlns:a16="http://schemas.microsoft.com/office/drawing/2014/main" id="{EB9919EE-A818-4608-AC64-BF1F5C1A4D5F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52</xdr:row>
      <xdr:rowOff>0</xdr:rowOff>
    </xdr:from>
    <xdr:ext cx="46295" cy="369397"/>
    <xdr:sp macro="" textlink="">
      <xdr:nvSpPr>
        <xdr:cNvPr id="279" name="Rectangle 22">
          <a:extLst>
            <a:ext uri="{FF2B5EF4-FFF2-40B4-BE49-F238E27FC236}">
              <a16:creationId xmlns:a16="http://schemas.microsoft.com/office/drawing/2014/main" id="{55AD5FEB-A50E-4379-983C-327796622E7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46295" cy="369397"/>
    <xdr:sp macro="" textlink="">
      <xdr:nvSpPr>
        <xdr:cNvPr id="280" name="Rectangle 22">
          <a:extLst>
            <a:ext uri="{FF2B5EF4-FFF2-40B4-BE49-F238E27FC236}">
              <a16:creationId xmlns:a16="http://schemas.microsoft.com/office/drawing/2014/main" id="{737C961D-A3C4-4531-9D9D-11B3A877B7DC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46295" cy="369397"/>
    <xdr:sp macro="" textlink="">
      <xdr:nvSpPr>
        <xdr:cNvPr id="281" name="Rectangle 22">
          <a:extLst>
            <a:ext uri="{FF2B5EF4-FFF2-40B4-BE49-F238E27FC236}">
              <a16:creationId xmlns:a16="http://schemas.microsoft.com/office/drawing/2014/main" id="{951CE8DD-1BAB-4494-81D8-5ED29D46639F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46295" cy="369397"/>
    <xdr:sp macro="" textlink="">
      <xdr:nvSpPr>
        <xdr:cNvPr id="282" name="Rectangle 22">
          <a:extLst>
            <a:ext uri="{FF2B5EF4-FFF2-40B4-BE49-F238E27FC236}">
              <a16:creationId xmlns:a16="http://schemas.microsoft.com/office/drawing/2014/main" id="{828CB1BE-10CB-4F92-A3A0-0DFC28431DAB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46295" cy="369397"/>
    <xdr:sp macro="" textlink="">
      <xdr:nvSpPr>
        <xdr:cNvPr id="283" name="Rectangle 22">
          <a:extLst>
            <a:ext uri="{FF2B5EF4-FFF2-40B4-BE49-F238E27FC236}">
              <a16:creationId xmlns:a16="http://schemas.microsoft.com/office/drawing/2014/main" id="{9B3BD168-5912-44F4-B220-442EC5F099CA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46295" cy="369397"/>
    <xdr:sp macro="" textlink="">
      <xdr:nvSpPr>
        <xdr:cNvPr id="284" name="Rectangle 22">
          <a:extLst>
            <a:ext uri="{FF2B5EF4-FFF2-40B4-BE49-F238E27FC236}">
              <a16:creationId xmlns:a16="http://schemas.microsoft.com/office/drawing/2014/main" id="{B5D7E059-1F0B-4D60-8738-480A5535C1A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46295" cy="369397"/>
    <xdr:sp macro="" textlink="">
      <xdr:nvSpPr>
        <xdr:cNvPr id="285" name="Rectangle 22">
          <a:extLst>
            <a:ext uri="{FF2B5EF4-FFF2-40B4-BE49-F238E27FC236}">
              <a16:creationId xmlns:a16="http://schemas.microsoft.com/office/drawing/2014/main" id="{71496701-A2C1-4F72-918D-264CEC30F9FB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46295" cy="369397"/>
    <xdr:sp macro="" textlink="">
      <xdr:nvSpPr>
        <xdr:cNvPr id="286" name="Rectangle 22">
          <a:extLst>
            <a:ext uri="{FF2B5EF4-FFF2-40B4-BE49-F238E27FC236}">
              <a16:creationId xmlns:a16="http://schemas.microsoft.com/office/drawing/2014/main" id="{0D1F4885-8DA8-45CD-8D0B-A90BD2B1554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46295" cy="369397"/>
    <xdr:sp macro="" textlink="">
      <xdr:nvSpPr>
        <xdr:cNvPr id="287" name="Rectangle 22">
          <a:extLst>
            <a:ext uri="{FF2B5EF4-FFF2-40B4-BE49-F238E27FC236}">
              <a16:creationId xmlns:a16="http://schemas.microsoft.com/office/drawing/2014/main" id="{9D50C033-52DF-44E9-9F47-CEA975AAC8E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46295" cy="369397"/>
    <xdr:sp macro="" textlink="">
      <xdr:nvSpPr>
        <xdr:cNvPr id="288" name="Rectangle 22">
          <a:extLst>
            <a:ext uri="{FF2B5EF4-FFF2-40B4-BE49-F238E27FC236}">
              <a16:creationId xmlns:a16="http://schemas.microsoft.com/office/drawing/2014/main" id="{09CF3BF2-1637-408A-ABB1-B4D24870F08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53</xdr:row>
      <xdr:rowOff>0</xdr:rowOff>
    </xdr:from>
    <xdr:ext cx="46295" cy="369397"/>
    <xdr:sp macro="" textlink="">
      <xdr:nvSpPr>
        <xdr:cNvPr id="289" name="Rectangle 22">
          <a:extLst>
            <a:ext uri="{FF2B5EF4-FFF2-40B4-BE49-F238E27FC236}">
              <a16:creationId xmlns:a16="http://schemas.microsoft.com/office/drawing/2014/main" id="{8FD8BD0C-6036-4213-B736-D8DC61DF789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46295" cy="369397"/>
    <xdr:sp macro="" textlink="">
      <xdr:nvSpPr>
        <xdr:cNvPr id="290" name="Rectangle 22">
          <a:extLst>
            <a:ext uri="{FF2B5EF4-FFF2-40B4-BE49-F238E27FC236}">
              <a16:creationId xmlns:a16="http://schemas.microsoft.com/office/drawing/2014/main" id="{C884908A-9A85-4093-B191-CE0995296D0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46295" cy="369397"/>
    <xdr:sp macro="" textlink="">
      <xdr:nvSpPr>
        <xdr:cNvPr id="291" name="Rectangle 22">
          <a:extLst>
            <a:ext uri="{FF2B5EF4-FFF2-40B4-BE49-F238E27FC236}">
              <a16:creationId xmlns:a16="http://schemas.microsoft.com/office/drawing/2014/main" id="{E6DCF528-FACB-47AB-BC23-440F13A922D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55</xdr:row>
      <xdr:rowOff>0</xdr:rowOff>
    </xdr:from>
    <xdr:ext cx="46295" cy="369397"/>
    <xdr:sp macro="" textlink="">
      <xdr:nvSpPr>
        <xdr:cNvPr id="292" name="Rectangle 22">
          <a:extLst>
            <a:ext uri="{FF2B5EF4-FFF2-40B4-BE49-F238E27FC236}">
              <a16:creationId xmlns:a16="http://schemas.microsoft.com/office/drawing/2014/main" id="{6745712D-D4B1-4897-98CE-665FB5EFF5C0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55</xdr:row>
      <xdr:rowOff>0</xdr:rowOff>
    </xdr:from>
    <xdr:ext cx="46295" cy="369397"/>
    <xdr:sp macro="" textlink="">
      <xdr:nvSpPr>
        <xdr:cNvPr id="293" name="Rectangle 22">
          <a:extLst>
            <a:ext uri="{FF2B5EF4-FFF2-40B4-BE49-F238E27FC236}">
              <a16:creationId xmlns:a16="http://schemas.microsoft.com/office/drawing/2014/main" id="{B1488A62-AE87-41E1-9EE8-0F45D01DA6C4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55</xdr:row>
      <xdr:rowOff>0</xdr:rowOff>
    </xdr:from>
    <xdr:ext cx="46295" cy="369397"/>
    <xdr:sp macro="" textlink="">
      <xdr:nvSpPr>
        <xdr:cNvPr id="294" name="Rectangle 22">
          <a:extLst>
            <a:ext uri="{FF2B5EF4-FFF2-40B4-BE49-F238E27FC236}">
              <a16:creationId xmlns:a16="http://schemas.microsoft.com/office/drawing/2014/main" id="{2144D0D5-FE14-43BC-9E4E-F84FB70A4DB8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55</xdr:row>
      <xdr:rowOff>0</xdr:rowOff>
    </xdr:from>
    <xdr:ext cx="46295" cy="369397"/>
    <xdr:sp macro="" textlink="">
      <xdr:nvSpPr>
        <xdr:cNvPr id="295" name="Rectangle 22">
          <a:extLst>
            <a:ext uri="{FF2B5EF4-FFF2-40B4-BE49-F238E27FC236}">
              <a16:creationId xmlns:a16="http://schemas.microsoft.com/office/drawing/2014/main" id="{B281FA27-E9A6-427F-A3DB-F3AF8AC58501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46295" cy="369397"/>
    <xdr:sp macro="" textlink="">
      <xdr:nvSpPr>
        <xdr:cNvPr id="296" name="Rectangle 22">
          <a:extLst>
            <a:ext uri="{FF2B5EF4-FFF2-40B4-BE49-F238E27FC236}">
              <a16:creationId xmlns:a16="http://schemas.microsoft.com/office/drawing/2014/main" id="{7FFCBBA1-4C1D-43C1-B531-26B66D0D2E4F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46295" cy="369397"/>
    <xdr:sp macro="" textlink="">
      <xdr:nvSpPr>
        <xdr:cNvPr id="297" name="Rectangle 22">
          <a:extLst>
            <a:ext uri="{FF2B5EF4-FFF2-40B4-BE49-F238E27FC236}">
              <a16:creationId xmlns:a16="http://schemas.microsoft.com/office/drawing/2014/main" id="{8DB82449-E07E-4B82-8D2B-F74D91F3D02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46295" cy="369397"/>
    <xdr:sp macro="" textlink="">
      <xdr:nvSpPr>
        <xdr:cNvPr id="298" name="Rectangle 22">
          <a:extLst>
            <a:ext uri="{FF2B5EF4-FFF2-40B4-BE49-F238E27FC236}">
              <a16:creationId xmlns:a16="http://schemas.microsoft.com/office/drawing/2014/main" id="{E37C00C2-41A5-4357-A484-63EEFCE8FAD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54</xdr:row>
      <xdr:rowOff>0</xdr:rowOff>
    </xdr:from>
    <xdr:ext cx="46295" cy="369397"/>
    <xdr:sp macro="" textlink="">
      <xdr:nvSpPr>
        <xdr:cNvPr id="299" name="Rectangle 22">
          <a:extLst>
            <a:ext uri="{FF2B5EF4-FFF2-40B4-BE49-F238E27FC236}">
              <a16:creationId xmlns:a16="http://schemas.microsoft.com/office/drawing/2014/main" id="{B07D9C19-2A07-453B-BB0B-B116D062FE1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60</xdr:row>
      <xdr:rowOff>0</xdr:rowOff>
    </xdr:from>
    <xdr:ext cx="46295" cy="369397"/>
    <xdr:sp macro="" textlink="">
      <xdr:nvSpPr>
        <xdr:cNvPr id="300" name="Rectangle 22">
          <a:extLst>
            <a:ext uri="{FF2B5EF4-FFF2-40B4-BE49-F238E27FC236}">
              <a16:creationId xmlns:a16="http://schemas.microsoft.com/office/drawing/2014/main" id="{75962D08-A4D5-4827-850F-B9EA9A9556CC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60</xdr:row>
      <xdr:rowOff>0</xdr:rowOff>
    </xdr:from>
    <xdr:ext cx="46295" cy="369397"/>
    <xdr:sp macro="" textlink="">
      <xdr:nvSpPr>
        <xdr:cNvPr id="301" name="Rectangle 22">
          <a:extLst>
            <a:ext uri="{FF2B5EF4-FFF2-40B4-BE49-F238E27FC236}">
              <a16:creationId xmlns:a16="http://schemas.microsoft.com/office/drawing/2014/main" id="{A0FA1EDD-B3F7-4E27-B3FA-F9604F7DFBB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02" name="Rectangle 22">
          <a:extLst>
            <a:ext uri="{FF2B5EF4-FFF2-40B4-BE49-F238E27FC236}">
              <a16:creationId xmlns:a16="http://schemas.microsoft.com/office/drawing/2014/main" id="{CCFA64F0-12BC-45F3-BB98-5B7C42E65E72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03" name="Rectangle 22">
          <a:extLst>
            <a:ext uri="{FF2B5EF4-FFF2-40B4-BE49-F238E27FC236}">
              <a16:creationId xmlns:a16="http://schemas.microsoft.com/office/drawing/2014/main" id="{09B9C052-35C8-4E76-94A7-49BC49238B69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04" name="Rectangle 22">
          <a:extLst>
            <a:ext uri="{FF2B5EF4-FFF2-40B4-BE49-F238E27FC236}">
              <a16:creationId xmlns:a16="http://schemas.microsoft.com/office/drawing/2014/main" id="{EB800DD5-6254-4ADD-A7EA-36570C7BA928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05" name="Rectangle 22">
          <a:extLst>
            <a:ext uri="{FF2B5EF4-FFF2-40B4-BE49-F238E27FC236}">
              <a16:creationId xmlns:a16="http://schemas.microsoft.com/office/drawing/2014/main" id="{7EBE3A7C-D00B-438F-8EF8-8195EAF740C4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60</xdr:row>
      <xdr:rowOff>0</xdr:rowOff>
    </xdr:from>
    <xdr:ext cx="46295" cy="369397"/>
    <xdr:sp macro="" textlink="">
      <xdr:nvSpPr>
        <xdr:cNvPr id="306" name="Rectangle 22">
          <a:extLst>
            <a:ext uri="{FF2B5EF4-FFF2-40B4-BE49-F238E27FC236}">
              <a16:creationId xmlns:a16="http://schemas.microsoft.com/office/drawing/2014/main" id="{AEC282AD-8A69-4743-82B6-86418DCCE0A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60</xdr:row>
      <xdr:rowOff>0</xdr:rowOff>
    </xdr:from>
    <xdr:ext cx="46295" cy="369397"/>
    <xdr:sp macro="" textlink="">
      <xdr:nvSpPr>
        <xdr:cNvPr id="307" name="Rectangle 22">
          <a:extLst>
            <a:ext uri="{FF2B5EF4-FFF2-40B4-BE49-F238E27FC236}">
              <a16:creationId xmlns:a16="http://schemas.microsoft.com/office/drawing/2014/main" id="{25F0138D-2B42-4CCB-BA00-01801FE63B0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60</xdr:row>
      <xdr:rowOff>0</xdr:rowOff>
    </xdr:from>
    <xdr:ext cx="46295" cy="369397"/>
    <xdr:sp macro="" textlink="">
      <xdr:nvSpPr>
        <xdr:cNvPr id="308" name="Rectangle 22">
          <a:extLst>
            <a:ext uri="{FF2B5EF4-FFF2-40B4-BE49-F238E27FC236}">
              <a16:creationId xmlns:a16="http://schemas.microsoft.com/office/drawing/2014/main" id="{48D38DAC-5DF2-4C36-89EC-CE7E19E28F0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60</xdr:row>
      <xdr:rowOff>0</xdr:rowOff>
    </xdr:from>
    <xdr:ext cx="46295" cy="369397"/>
    <xdr:sp macro="" textlink="">
      <xdr:nvSpPr>
        <xdr:cNvPr id="309" name="Rectangle 22">
          <a:extLst>
            <a:ext uri="{FF2B5EF4-FFF2-40B4-BE49-F238E27FC236}">
              <a16:creationId xmlns:a16="http://schemas.microsoft.com/office/drawing/2014/main" id="{BDBB7623-25EF-42B0-9EA6-445D0DBD026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10" name="Rectangle 22">
          <a:extLst>
            <a:ext uri="{FF2B5EF4-FFF2-40B4-BE49-F238E27FC236}">
              <a16:creationId xmlns:a16="http://schemas.microsoft.com/office/drawing/2014/main" id="{7D8C08A4-6F7E-402F-B07C-3472F515280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11" name="Rectangle 22">
          <a:extLst>
            <a:ext uri="{FF2B5EF4-FFF2-40B4-BE49-F238E27FC236}">
              <a16:creationId xmlns:a16="http://schemas.microsoft.com/office/drawing/2014/main" id="{E0524C3A-6E92-49F4-A632-98458C2027E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12" name="Rectangle 22">
          <a:extLst>
            <a:ext uri="{FF2B5EF4-FFF2-40B4-BE49-F238E27FC236}">
              <a16:creationId xmlns:a16="http://schemas.microsoft.com/office/drawing/2014/main" id="{7B33B052-C832-46F1-AD45-C7368193F257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13" name="Rectangle 22">
          <a:extLst>
            <a:ext uri="{FF2B5EF4-FFF2-40B4-BE49-F238E27FC236}">
              <a16:creationId xmlns:a16="http://schemas.microsoft.com/office/drawing/2014/main" id="{6BED202D-D1DD-4FB8-92E0-23ECB5F05864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14" name="Rectangle 22">
          <a:extLst>
            <a:ext uri="{FF2B5EF4-FFF2-40B4-BE49-F238E27FC236}">
              <a16:creationId xmlns:a16="http://schemas.microsoft.com/office/drawing/2014/main" id="{9B5934D9-8524-4D24-815A-75F310392FD2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15" name="Rectangle 22">
          <a:extLst>
            <a:ext uri="{FF2B5EF4-FFF2-40B4-BE49-F238E27FC236}">
              <a16:creationId xmlns:a16="http://schemas.microsoft.com/office/drawing/2014/main" id="{1EFFD45C-7E5D-4DA3-97F9-94F45FFD5CE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16" name="Rectangle 22">
          <a:extLst>
            <a:ext uri="{FF2B5EF4-FFF2-40B4-BE49-F238E27FC236}">
              <a16:creationId xmlns:a16="http://schemas.microsoft.com/office/drawing/2014/main" id="{9E417761-4C3D-4C3A-BAC5-13671186057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17" name="Rectangle 22">
          <a:extLst>
            <a:ext uri="{FF2B5EF4-FFF2-40B4-BE49-F238E27FC236}">
              <a16:creationId xmlns:a16="http://schemas.microsoft.com/office/drawing/2014/main" id="{F58334A4-4CA4-4242-B666-E106DE15E03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18" name="Rectangle 22">
          <a:extLst>
            <a:ext uri="{FF2B5EF4-FFF2-40B4-BE49-F238E27FC236}">
              <a16:creationId xmlns:a16="http://schemas.microsoft.com/office/drawing/2014/main" id="{7BE84B5E-2AF3-45FC-9E8B-DDF076469CB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19" name="Rectangle 22">
          <a:extLst>
            <a:ext uri="{FF2B5EF4-FFF2-40B4-BE49-F238E27FC236}">
              <a16:creationId xmlns:a16="http://schemas.microsoft.com/office/drawing/2014/main" id="{32C62432-2239-4BCF-B2CF-70430760EEB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20" name="Rectangle 22">
          <a:extLst>
            <a:ext uri="{FF2B5EF4-FFF2-40B4-BE49-F238E27FC236}">
              <a16:creationId xmlns:a16="http://schemas.microsoft.com/office/drawing/2014/main" id="{3BA694D2-F66A-4FDD-8166-DF1F87CC19F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21" name="Rectangle 22">
          <a:extLst>
            <a:ext uri="{FF2B5EF4-FFF2-40B4-BE49-F238E27FC236}">
              <a16:creationId xmlns:a16="http://schemas.microsoft.com/office/drawing/2014/main" id="{608F862C-8487-4A08-9808-835E9021270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22" name="Rectangle 22">
          <a:extLst>
            <a:ext uri="{FF2B5EF4-FFF2-40B4-BE49-F238E27FC236}">
              <a16:creationId xmlns:a16="http://schemas.microsoft.com/office/drawing/2014/main" id="{E4E43FE8-D6B6-43A7-B8C0-CDF3841266ED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23" name="Rectangle 22">
          <a:extLst>
            <a:ext uri="{FF2B5EF4-FFF2-40B4-BE49-F238E27FC236}">
              <a16:creationId xmlns:a16="http://schemas.microsoft.com/office/drawing/2014/main" id="{FD0FAA53-05B2-450A-A4CD-4389C59C4BD4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24" name="Rectangle 22">
          <a:extLst>
            <a:ext uri="{FF2B5EF4-FFF2-40B4-BE49-F238E27FC236}">
              <a16:creationId xmlns:a16="http://schemas.microsoft.com/office/drawing/2014/main" id="{4CF3B49D-DA6D-43FF-8DD7-353801840518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25" name="Rectangle 22">
          <a:extLst>
            <a:ext uri="{FF2B5EF4-FFF2-40B4-BE49-F238E27FC236}">
              <a16:creationId xmlns:a16="http://schemas.microsoft.com/office/drawing/2014/main" id="{47758D9E-0434-4DED-97A1-332BD19D5C9A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26" name="Rectangle 22">
          <a:extLst>
            <a:ext uri="{FF2B5EF4-FFF2-40B4-BE49-F238E27FC236}">
              <a16:creationId xmlns:a16="http://schemas.microsoft.com/office/drawing/2014/main" id="{47934B66-006D-46FE-ADAC-3D23FAAE0A05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27" name="Rectangle 22">
          <a:extLst>
            <a:ext uri="{FF2B5EF4-FFF2-40B4-BE49-F238E27FC236}">
              <a16:creationId xmlns:a16="http://schemas.microsoft.com/office/drawing/2014/main" id="{2A0C6886-50E0-489F-B287-AC098375785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28" name="Rectangle 22">
          <a:extLst>
            <a:ext uri="{FF2B5EF4-FFF2-40B4-BE49-F238E27FC236}">
              <a16:creationId xmlns:a16="http://schemas.microsoft.com/office/drawing/2014/main" id="{48A60F10-0E0A-4F1E-8DC9-CD94AE151B9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29" name="Rectangle 22">
          <a:extLst>
            <a:ext uri="{FF2B5EF4-FFF2-40B4-BE49-F238E27FC236}">
              <a16:creationId xmlns:a16="http://schemas.microsoft.com/office/drawing/2014/main" id="{82657D9E-1AB2-4ECB-8CAD-8550ACD4966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30" name="Rectangle 22">
          <a:extLst>
            <a:ext uri="{FF2B5EF4-FFF2-40B4-BE49-F238E27FC236}">
              <a16:creationId xmlns:a16="http://schemas.microsoft.com/office/drawing/2014/main" id="{042B219E-B357-4AC9-A477-CB065BB197F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31" name="Rectangle 22">
          <a:extLst>
            <a:ext uri="{FF2B5EF4-FFF2-40B4-BE49-F238E27FC236}">
              <a16:creationId xmlns:a16="http://schemas.microsoft.com/office/drawing/2014/main" id="{A2BF5721-2639-4832-B3A6-F1D61C541FDC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32" name="Rectangle 22">
          <a:extLst>
            <a:ext uri="{FF2B5EF4-FFF2-40B4-BE49-F238E27FC236}">
              <a16:creationId xmlns:a16="http://schemas.microsoft.com/office/drawing/2014/main" id="{9D0E7414-142E-4D13-821A-7BB1077E0FB1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33" name="Rectangle 22">
          <a:extLst>
            <a:ext uri="{FF2B5EF4-FFF2-40B4-BE49-F238E27FC236}">
              <a16:creationId xmlns:a16="http://schemas.microsoft.com/office/drawing/2014/main" id="{A07B1638-D134-4ED6-B935-E011CC56E818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34" name="Rectangle 22">
          <a:extLst>
            <a:ext uri="{FF2B5EF4-FFF2-40B4-BE49-F238E27FC236}">
              <a16:creationId xmlns:a16="http://schemas.microsoft.com/office/drawing/2014/main" id="{F0630D8E-6A74-43CB-876E-5DA7980AC678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35" name="Rectangle 22">
          <a:extLst>
            <a:ext uri="{FF2B5EF4-FFF2-40B4-BE49-F238E27FC236}">
              <a16:creationId xmlns:a16="http://schemas.microsoft.com/office/drawing/2014/main" id="{E1AF1F0B-3564-4098-86E3-D71B0806E7F3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36" name="Rectangle 22">
          <a:extLst>
            <a:ext uri="{FF2B5EF4-FFF2-40B4-BE49-F238E27FC236}">
              <a16:creationId xmlns:a16="http://schemas.microsoft.com/office/drawing/2014/main" id="{FB37F6BC-2FF7-42B6-87AB-89558235F4E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37" name="Rectangle 22">
          <a:extLst>
            <a:ext uri="{FF2B5EF4-FFF2-40B4-BE49-F238E27FC236}">
              <a16:creationId xmlns:a16="http://schemas.microsoft.com/office/drawing/2014/main" id="{09A69599-F5EF-4FA4-8409-1F8153F8347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38" name="Rectangle 22">
          <a:extLst>
            <a:ext uri="{FF2B5EF4-FFF2-40B4-BE49-F238E27FC236}">
              <a16:creationId xmlns:a16="http://schemas.microsoft.com/office/drawing/2014/main" id="{F3C62AB9-5A99-438F-9AFF-974CBFEB26D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339" name="Rectangle 22">
          <a:extLst>
            <a:ext uri="{FF2B5EF4-FFF2-40B4-BE49-F238E27FC236}">
              <a16:creationId xmlns:a16="http://schemas.microsoft.com/office/drawing/2014/main" id="{64C965FB-E3B3-42C9-8378-4481FDC9A7C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40" name="Rectangle 22">
          <a:extLst>
            <a:ext uri="{FF2B5EF4-FFF2-40B4-BE49-F238E27FC236}">
              <a16:creationId xmlns:a16="http://schemas.microsoft.com/office/drawing/2014/main" id="{296FA9A7-FCCD-45F9-8109-E42D6B45776C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41" name="Rectangle 22">
          <a:extLst>
            <a:ext uri="{FF2B5EF4-FFF2-40B4-BE49-F238E27FC236}">
              <a16:creationId xmlns:a16="http://schemas.microsoft.com/office/drawing/2014/main" id="{12AB26FA-1C05-466A-A7A7-32BEB3FA1D65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42" name="Rectangle 22">
          <a:extLst>
            <a:ext uri="{FF2B5EF4-FFF2-40B4-BE49-F238E27FC236}">
              <a16:creationId xmlns:a16="http://schemas.microsoft.com/office/drawing/2014/main" id="{6F7C70FB-D932-4069-8929-17E311715B43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43" name="Rectangle 22">
          <a:extLst>
            <a:ext uri="{FF2B5EF4-FFF2-40B4-BE49-F238E27FC236}">
              <a16:creationId xmlns:a16="http://schemas.microsoft.com/office/drawing/2014/main" id="{5BC1C3BF-F219-4244-A2A6-C0364BE97F6E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44" name="Rectangle 22">
          <a:extLst>
            <a:ext uri="{FF2B5EF4-FFF2-40B4-BE49-F238E27FC236}">
              <a16:creationId xmlns:a16="http://schemas.microsoft.com/office/drawing/2014/main" id="{AACFDD81-322C-4594-8B64-BD6142E0F705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45" name="Rectangle 22">
          <a:extLst>
            <a:ext uri="{FF2B5EF4-FFF2-40B4-BE49-F238E27FC236}">
              <a16:creationId xmlns:a16="http://schemas.microsoft.com/office/drawing/2014/main" id="{6AD2F194-E0CE-4BB0-9F52-5F17A49717A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46" name="Rectangle 22">
          <a:extLst>
            <a:ext uri="{FF2B5EF4-FFF2-40B4-BE49-F238E27FC236}">
              <a16:creationId xmlns:a16="http://schemas.microsoft.com/office/drawing/2014/main" id="{0E5AC6E4-BD80-498B-A70B-E4505BA1A715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47" name="Rectangle 22">
          <a:extLst>
            <a:ext uri="{FF2B5EF4-FFF2-40B4-BE49-F238E27FC236}">
              <a16:creationId xmlns:a16="http://schemas.microsoft.com/office/drawing/2014/main" id="{CA0BA8D5-80F4-497B-BFE8-810A1E7EB95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48" name="Rectangle 22">
          <a:extLst>
            <a:ext uri="{FF2B5EF4-FFF2-40B4-BE49-F238E27FC236}">
              <a16:creationId xmlns:a16="http://schemas.microsoft.com/office/drawing/2014/main" id="{7C0507AA-3403-4760-BA67-CCBA5E01B46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49" name="Rectangle 22">
          <a:extLst>
            <a:ext uri="{FF2B5EF4-FFF2-40B4-BE49-F238E27FC236}">
              <a16:creationId xmlns:a16="http://schemas.microsoft.com/office/drawing/2014/main" id="{47F40993-3782-4AD9-9A63-3FE5675CC27A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50" name="Rectangle 22">
          <a:extLst>
            <a:ext uri="{FF2B5EF4-FFF2-40B4-BE49-F238E27FC236}">
              <a16:creationId xmlns:a16="http://schemas.microsoft.com/office/drawing/2014/main" id="{1DD984E5-E047-40D2-A1D4-402F24769C2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51" name="Rectangle 22">
          <a:extLst>
            <a:ext uri="{FF2B5EF4-FFF2-40B4-BE49-F238E27FC236}">
              <a16:creationId xmlns:a16="http://schemas.microsoft.com/office/drawing/2014/main" id="{30BD3890-0C78-4835-B7D3-DE38DB73B10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52" name="Rectangle 22">
          <a:extLst>
            <a:ext uri="{FF2B5EF4-FFF2-40B4-BE49-F238E27FC236}">
              <a16:creationId xmlns:a16="http://schemas.microsoft.com/office/drawing/2014/main" id="{420DEC5D-A584-482D-AA66-4110958EDC79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53" name="Rectangle 22">
          <a:extLst>
            <a:ext uri="{FF2B5EF4-FFF2-40B4-BE49-F238E27FC236}">
              <a16:creationId xmlns:a16="http://schemas.microsoft.com/office/drawing/2014/main" id="{5349C996-8158-48E5-8A22-B78BB1E3BDB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54" name="Rectangle 22">
          <a:extLst>
            <a:ext uri="{FF2B5EF4-FFF2-40B4-BE49-F238E27FC236}">
              <a16:creationId xmlns:a16="http://schemas.microsoft.com/office/drawing/2014/main" id="{399E6D80-ABAB-4C0D-8D89-5B8EFC31F1C1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55" name="Rectangle 22">
          <a:extLst>
            <a:ext uri="{FF2B5EF4-FFF2-40B4-BE49-F238E27FC236}">
              <a16:creationId xmlns:a16="http://schemas.microsoft.com/office/drawing/2014/main" id="{C4C0F18A-146A-461B-865D-843B368C344A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56" name="Rectangle 22">
          <a:extLst>
            <a:ext uri="{FF2B5EF4-FFF2-40B4-BE49-F238E27FC236}">
              <a16:creationId xmlns:a16="http://schemas.microsoft.com/office/drawing/2014/main" id="{6756577F-EFB1-46C0-A94B-EFCDE8F526E5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57" name="Rectangle 22">
          <a:extLst>
            <a:ext uri="{FF2B5EF4-FFF2-40B4-BE49-F238E27FC236}">
              <a16:creationId xmlns:a16="http://schemas.microsoft.com/office/drawing/2014/main" id="{133AA73B-BF4A-419E-81B3-B936E9D96EEF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58" name="Rectangle 22">
          <a:extLst>
            <a:ext uri="{FF2B5EF4-FFF2-40B4-BE49-F238E27FC236}">
              <a16:creationId xmlns:a16="http://schemas.microsoft.com/office/drawing/2014/main" id="{658AA358-9567-410E-978C-BF44A74E72E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59" name="Rectangle 22">
          <a:extLst>
            <a:ext uri="{FF2B5EF4-FFF2-40B4-BE49-F238E27FC236}">
              <a16:creationId xmlns:a16="http://schemas.microsoft.com/office/drawing/2014/main" id="{A662BEA0-0DC4-4FCC-86F0-EC7AA6342F15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60" name="Rectangle 22">
          <a:extLst>
            <a:ext uri="{FF2B5EF4-FFF2-40B4-BE49-F238E27FC236}">
              <a16:creationId xmlns:a16="http://schemas.microsoft.com/office/drawing/2014/main" id="{55F46D63-9B54-4A69-91F9-038B80BBAC7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61" name="Rectangle 22">
          <a:extLst>
            <a:ext uri="{FF2B5EF4-FFF2-40B4-BE49-F238E27FC236}">
              <a16:creationId xmlns:a16="http://schemas.microsoft.com/office/drawing/2014/main" id="{51A73D6F-3379-4AE8-AE85-AAFF5F75A44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62" name="Rectangle 22">
          <a:extLst>
            <a:ext uri="{FF2B5EF4-FFF2-40B4-BE49-F238E27FC236}">
              <a16:creationId xmlns:a16="http://schemas.microsoft.com/office/drawing/2014/main" id="{319F734C-4F71-4E89-A2CB-68DFD69081B4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63" name="Rectangle 22">
          <a:extLst>
            <a:ext uri="{FF2B5EF4-FFF2-40B4-BE49-F238E27FC236}">
              <a16:creationId xmlns:a16="http://schemas.microsoft.com/office/drawing/2014/main" id="{6142AB8A-F1EE-485E-B738-4F6A6B53297A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64" name="Rectangle 22">
          <a:extLst>
            <a:ext uri="{FF2B5EF4-FFF2-40B4-BE49-F238E27FC236}">
              <a16:creationId xmlns:a16="http://schemas.microsoft.com/office/drawing/2014/main" id="{3E26CE82-A1C9-4FD7-8145-F9BC777E4012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65" name="Rectangle 22">
          <a:extLst>
            <a:ext uri="{FF2B5EF4-FFF2-40B4-BE49-F238E27FC236}">
              <a16:creationId xmlns:a16="http://schemas.microsoft.com/office/drawing/2014/main" id="{3D3CBA82-B3BD-4002-82E3-02A80110ECA2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66" name="Rectangle 22">
          <a:extLst>
            <a:ext uri="{FF2B5EF4-FFF2-40B4-BE49-F238E27FC236}">
              <a16:creationId xmlns:a16="http://schemas.microsoft.com/office/drawing/2014/main" id="{EFBD764B-CF4A-4670-9EAC-7674036817B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67" name="Rectangle 22">
          <a:extLst>
            <a:ext uri="{FF2B5EF4-FFF2-40B4-BE49-F238E27FC236}">
              <a16:creationId xmlns:a16="http://schemas.microsoft.com/office/drawing/2014/main" id="{2D83F53E-1ECC-4802-84F8-CB7B6E21FE5A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68" name="Rectangle 22">
          <a:extLst>
            <a:ext uri="{FF2B5EF4-FFF2-40B4-BE49-F238E27FC236}">
              <a16:creationId xmlns:a16="http://schemas.microsoft.com/office/drawing/2014/main" id="{93588320-316E-4DB1-9387-C751874D37A5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69" name="Rectangle 22">
          <a:extLst>
            <a:ext uri="{FF2B5EF4-FFF2-40B4-BE49-F238E27FC236}">
              <a16:creationId xmlns:a16="http://schemas.microsoft.com/office/drawing/2014/main" id="{48B31A2F-B80E-4C99-A822-EF01DD56122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70" name="Rectangle 22">
          <a:extLst>
            <a:ext uri="{FF2B5EF4-FFF2-40B4-BE49-F238E27FC236}">
              <a16:creationId xmlns:a16="http://schemas.microsoft.com/office/drawing/2014/main" id="{DF9AE584-994A-4531-BA3C-AC4DFA5283B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71" name="Rectangle 22">
          <a:extLst>
            <a:ext uri="{FF2B5EF4-FFF2-40B4-BE49-F238E27FC236}">
              <a16:creationId xmlns:a16="http://schemas.microsoft.com/office/drawing/2014/main" id="{A8E306FD-5525-4AC7-AB65-05C5A4D3ED4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72" name="Rectangle 22">
          <a:extLst>
            <a:ext uri="{FF2B5EF4-FFF2-40B4-BE49-F238E27FC236}">
              <a16:creationId xmlns:a16="http://schemas.microsoft.com/office/drawing/2014/main" id="{26D1DE63-8D03-40F5-8E7E-3DE3FBA25BF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73" name="Rectangle 22">
          <a:extLst>
            <a:ext uri="{FF2B5EF4-FFF2-40B4-BE49-F238E27FC236}">
              <a16:creationId xmlns:a16="http://schemas.microsoft.com/office/drawing/2014/main" id="{858B733F-37BD-4041-AD42-8DDD662A5CB3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74" name="Rectangle 22">
          <a:extLst>
            <a:ext uri="{FF2B5EF4-FFF2-40B4-BE49-F238E27FC236}">
              <a16:creationId xmlns:a16="http://schemas.microsoft.com/office/drawing/2014/main" id="{A0A890FF-31AC-4EF1-B81E-EA1A3FF09B01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75" name="Rectangle 22">
          <a:extLst>
            <a:ext uri="{FF2B5EF4-FFF2-40B4-BE49-F238E27FC236}">
              <a16:creationId xmlns:a16="http://schemas.microsoft.com/office/drawing/2014/main" id="{7F9732A5-939A-467E-865F-E1F9FD3129E7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76" name="Rectangle 22">
          <a:extLst>
            <a:ext uri="{FF2B5EF4-FFF2-40B4-BE49-F238E27FC236}">
              <a16:creationId xmlns:a16="http://schemas.microsoft.com/office/drawing/2014/main" id="{2A2553C6-4ACA-4E98-843C-048636580565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77" name="Rectangle 22">
          <a:extLst>
            <a:ext uri="{FF2B5EF4-FFF2-40B4-BE49-F238E27FC236}">
              <a16:creationId xmlns:a16="http://schemas.microsoft.com/office/drawing/2014/main" id="{A4E11211-3505-4FC6-8CE0-6103ACD2B4D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78" name="Rectangle 22">
          <a:extLst>
            <a:ext uri="{FF2B5EF4-FFF2-40B4-BE49-F238E27FC236}">
              <a16:creationId xmlns:a16="http://schemas.microsoft.com/office/drawing/2014/main" id="{0854579D-578F-4DE3-8C79-B3441732E00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79" name="Rectangle 22">
          <a:extLst>
            <a:ext uri="{FF2B5EF4-FFF2-40B4-BE49-F238E27FC236}">
              <a16:creationId xmlns:a16="http://schemas.microsoft.com/office/drawing/2014/main" id="{F44988BD-B53C-4AB8-9548-3723C193BC1F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80" name="Rectangle 22">
          <a:extLst>
            <a:ext uri="{FF2B5EF4-FFF2-40B4-BE49-F238E27FC236}">
              <a16:creationId xmlns:a16="http://schemas.microsoft.com/office/drawing/2014/main" id="{55C1A6DA-9109-4F1B-B368-D4C7049CEAA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81" name="Rectangle 22">
          <a:extLst>
            <a:ext uri="{FF2B5EF4-FFF2-40B4-BE49-F238E27FC236}">
              <a16:creationId xmlns:a16="http://schemas.microsoft.com/office/drawing/2014/main" id="{91C6AF9D-9C94-477B-905C-D17A152A2FB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82" name="Rectangle 22">
          <a:extLst>
            <a:ext uri="{FF2B5EF4-FFF2-40B4-BE49-F238E27FC236}">
              <a16:creationId xmlns:a16="http://schemas.microsoft.com/office/drawing/2014/main" id="{EB694180-0A1F-4B5A-A75A-8FC54B8E39F7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83" name="Rectangle 22">
          <a:extLst>
            <a:ext uri="{FF2B5EF4-FFF2-40B4-BE49-F238E27FC236}">
              <a16:creationId xmlns:a16="http://schemas.microsoft.com/office/drawing/2014/main" id="{B3387961-1238-4503-9F72-773A0E5433E0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84" name="Rectangle 22">
          <a:extLst>
            <a:ext uri="{FF2B5EF4-FFF2-40B4-BE49-F238E27FC236}">
              <a16:creationId xmlns:a16="http://schemas.microsoft.com/office/drawing/2014/main" id="{00DDFAF6-3F80-4A03-8DC4-25D6DF52FF5B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85" name="Rectangle 22">
          <a:extLst>
            <a:ext uri="{FF2B5EF4-FFF2-40B4-BE49-F238E27FC236}">
              <a16:creationId xmlns:a16="http://schemas.microsoft.com/office/drawing/2014/main" id="{5AFFEEC2-8CDC-4604-A2DD-E72F83072C6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86" name="Rectangle 22">
          <a:extLst>
            <a:ext uri="{FF2B5EF4-FFF2-40B4-BE49-F238E27FC236}">
              <a16:creationId xmlns:a16="http://schemas.microsoft.com/office/drawing/2014/main" id="{80A2CB32-E75B-4AFB-8867-A7718D362F3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87" name="Rectangle 22">
          <a:extLst>
            <a:ext uri="{FF2B5EF4-FFF2-40B4-BE49-F238E27FC236}">
              <a16:creationId xmlns:a16="http://schemas.microsoft.com/office/drawing/2014/main" id="{37F556AA-761C-4BA8-A48C-4137859749A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88" name="Rectangle 22">
          <a:extLst>
            <a:ext uri="{FF2B5EF4-FFF2-40B4-BE49-F238E27FC236}">
              <a16:creationId xmlns:a16="http://schemas.microsoft.com/office/drawing/2014/main" id="{1FD415D5-9378-415A-8C83-E8EA84406CC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389" name="Rectangle 22">
          <a:extLst>
            <a:ext uri="{FF2B5EF4-FFF2-40B4-BE49-F238E27FC236}">
              <a16:creationId xmlns:a16="http://schemas.microsoft.com/office/drawing/2014/main" id="{B8EAF06B-230D-4059-AB90-EC917C8AAAB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390" name="Rectangle 22">
          <a:extLst>
            <a:ext uri="{FF2B5EF4-FFF2-40B4-BE49-F238E27FC236}">
              <a16:creationId xmlns:a16="http://schemas.microsoft.com/office/drawing/2014/main" id="{E08B0835-BCD6-4699-9A54-7004A15905C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391" name="Rectangle 22">
          <a:extLst>
            <a:ext uri="{FF2B5EF4-FFF2-40B4-BE49-F238E27FC236}">
              <a16:creationId xmlns:a16="http://schemas.microsoft.com/office/drawing/2014/main" id="{3A3E9FA7-9478-43E7-9214-3373C6F82C3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392" name="Rectangle 22">
          <a:extLst>
            <a:ext uri="{FF2B5EF4-FFF2-40B4-BE49-F238E27FC236}">
              <a16:creationId xmlns:a16="http://schemas.microsoft.com/office/drawing/2014/main" id="{5CCB4DD8-5CCD-42AE-904E-C973E6B7ADC0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393" name="Rectangle 22">
          <a:extLst>
            <a:ext uri="{FF2B5EF4-FFF2-40B4-BE49-F238E27FC236}">
              <a16:creationId xmlns:a16="http://schemas.microsoft.com/office/drawing/2014/main" id="{1A06C743-31B8-46AD-8E24-C0B548C931E4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394" name="Rectangle 22">
          <a:extLst>
            <a:ext uri="{FF2B5EF4-FFF2-40B4-BE49-F238E27FC236}">
              <a16:creationId xmlns:a16="http://schemas.microsoft.com/office/drawing/2014/main" id="{EAF7D1A3-7C94-41A5-B70D-32D335B3F836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395" name="Rectangle 22">
          <a:extLst>
            <a:ext uri="{FF2B5EF4-FFF2-40B4-BE49-F238E27FC236}">
              <a16:creationId xmlns:a16="http://schemas.microsoft.com/office/drawing/2014/main" id="{F626D601-4639-48DC-9176-ED7ECC33602C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396" name="Rectangle 22">
          <a:extLst>
            <a:ext uri="{FF2B5EF4-FFF2-40B4-BE49-F238E27FC236}">
              <a16:creationId xmlns:a16="http://schemas.microsoft.com/office/drawing/2014/main" id="{BA7898DF-2AC5-4182-A05A-68F2E18D690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397" name="Rectangle 22">
          <a:extLst>
            <a:ext uri="{FF2B5EF4-FFF2-40B4-BE49-F238E27FC236}">
              <a16:creationId xmlns:a16="http://schemas.microsoft.com/office/drawing/2014/main" id="{D190E35A-2E3D-4A9B-BB31-6852ED7D295F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398" name="Rectangle 22">
          <a:extLst>
            <a:ext uri="{FF2B5EF4-FFF2-40B4-BE49-F238E27FC236}">
              <a16:creationId xmlns:a16="http://schemas.microsoft.com/office/drawing/2014/main" id="{B13E6AE6-F538-417D-9E3C-378F59572F9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5</xdr:col>
      <xdr:colOff>38100</xdr:colOff>
      <xdr:row>62</xdr:row>
      <xdr:rowOff>0</xdr:rowOff>
    </xdr:from>
    <xdr:ext cx="46295" cy="369397"/>
    <xdr:sp macro="" textlink="">
      <xdr:nvSpPr>
        <xdr:cNvPr id="399" name="Rectangle 22">
          <a:extLst>
            <a:ext uri="{FF2B5EF4-FFF2-40B4-BE49-F238E27FC236}">
              <a16:creationId xmlns:a16="http://schemas.microsoft.com/office/drawing/2014/main" id="{6DFC0AA7-A7B9-40BF-8BF6-EED41E3FB1A3}"/>
            </a:ext>
          </a:extLst>
        </xdr:cNvPr>
        <xdr:cNvSpPr>
          <a:spLocks noChangeArrowheads="1"/>
        </xdr:cNvSpPr>
      </xdr:nvSpPr>
      <xdr:spPr bwMode="auto">
        <a:xfrm>
          <a:off x="3057525" y="505777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400" name="Rectangle 22">
          <a:extLst>
            <a:ext uri="{FF2B5EF4-FFF2-40B4-BE49-F238E27FC236}">
              <a16:creationId xmlns:a16="http://schemas.microsoft.com/office/drawing/2014/main" id="{BC0C6198-B68F-4A61-B203-9A1A56ABA96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401" name="Rectangle 22">
          <a:extLst>
            <a:ext uri="{FF2B5EF4-FFF2-40B4-BE49-F238E27FC236}">
              <a16:creationId xmlns:a16="http://schemas.microsoft.com/office/drawing/2014/main" id="{25AF98D9-6D57-42A9-91DE-CD15697E490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402" name="Rectangle 22">
          <a:extLst>
            <a:ext uri="{FF2B5EF4-FFF2-40B4-BE49-F238E27FC236}">
              <a16:creationId xmlns:a16="http://schemas.microsoft.com/office/drawing/2014/main" id="{3A5A2444-9DC7-456F-BC60-4CA24599C120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403" name="Rectangle 22">
          <a:extLst>
            <a:ext uri="{FF2B5EF4-FFF2-40B4-BE49-F238E27FC236}">
              <a16:creationId xmlns:a16="http://schemas.microsoft.com/office/drawing/2014/main" id="{F6469400-B95E-4764-B158-C78E6A345A57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404" name="Rectangle 22">
          <a:extLst>
            <a:ext uri="{FF2B5EF4-FFF2-40B4-BE49-F238E27FC236}">
              <a16:creationId xmlns:a16="http://schemas.microsoft.com/office/drawing/2014/main" id="{F98D236B-FE82-49BF-A8E4-85ADFBD8D060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405" name="Rectangle 22">
          <a:extLst>
            <a:ext uri="{FF2B5EF4-FFF2-40B4-BE49-F238E27FC236}">
              <a16:creationId xmlns:a16="http://schemas.microsoft.com/office/drawing/2014/main" id="{8EE8370C-952D-47DA-941D-2400320C613B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406" name="Rectangle 22">
          <a:extLst>
            <a:ext uri="{FF2B5EF4-FFF2-40B4-BE49-F238E27FC236}">
              <a16:creationId xmlns:a16="http://schemas.microsoft.com/office/drawing/2014/main" id="{2E368557-F123-40CD-9434-0616976CDEE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407" name="Rectangle 22">
          <a:extLst>
            <a:ext uri="{FF2B5EF4-FFF2-40B4-BE49-F238E27FC236}">
              <a16:creationId xmlns:a16="http://schemas.microsoft.com/office/drawing/2014/main" id="{D128B556-E365-4CDF-8949-2ED3E3367D1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408" name="Rectangle 22">
          <a:extLst>
            <a:ext uri="{FF2B5EF4-FFF2-40B4-BE49-F238E27FC236}">
              <a16:creationId xmlns:a16="http://schemas.microsoft.com/office/drawing/2014/main" id="{0AF14E52-1FED-4DC1-B226-05D89D10E76C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63</xdr:row>
      <xdr:rowOff>0</xdr:rowOff>
    </xdr:from>
    <xdr:ext cx="46295" cy="369397"/>
    <xdr:sp macro="" textlink="">
      <xdr:nvSpPr>
        <xdr:cNvPr id="409" name="Rectangle 22">
          <a:extLst>
            <a:ext uri="{FF2B5EF4-FFF2-40B4-BE49-F238E27FC236}">
              <a16:creationId xmlns:a16="http://schemas.microsoft.com/office/drawing/2014/main" id="{DDE5484A-54DE-4331-AD34-35F85F07097C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46295" cy="369397"/>
    <xdr:sp macro="" textlink="">
      <xdr:nvSpPr>
        <xdr:cNvPr id="410" name="Rectangle 22">
          <a:extLst>
            <a:ext uri="{FF2B5EF4-FFF2-40B4-BE49-F238E27FC236}">
              <a16:creationId xmlns:a16="http://schemas.microsoft.com/office/drawing/2014/main" id="{8387E643-31F9-49B8-9AC8-C9C624A7206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46295" cy="369397"/>
    <xdr:sp macro="" textlink="">
      <xdr:nvSpPr>
        <xdr:cNvPr id="411" name="Rectangle 22">
          <a:extLst>
            <a:ext uri="{FF2B5EF4-FFF2-40B4-BE49-F238E27FC236}">
              <a16:creationId xmlns:a16="http://schemas.microsoft.com/office/drawing/2014/main" id="{084FB673-37A2-4D3F-A8B3-DCC658E06E8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412" name="Rectangle 22">
          <a:extLst>
            <a:ext uri="{FF2B5EF4-FFF2-40B4-BE49-F238E27FC236}">
              <a16:creationId xmlns:a16="http://schemas.microsoft.com/office/drawing/2014/main" id="{F93A273F-CB3E-41DD-B4FB-DD05EFE71368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413" name="Rectangle 22">
          <a:extLst>
            <a:ext uri="{FF2B5EF4-FFF2-40B4-BE49-F238E27FC236}">
              <a16:creationId xmlns:a16="http://schemas.microsoft.com/office/drawing/2014/main" id="{1984334A-A0E2-4E11-AA40-AFA1BBE6624D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414" name="Rectangle 22">
          <a:extLst>
            <a:ext uri="{FF2B5EF4-FFF2-40B4-BE49-F238E27FC236}">
              <a16:creationId xmlns:a16="http://schemas.microsoft.com/office/drawing/2014/main" id="{AE2C0226-D8E7-4FA8-93F0-590EC9DD617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415" name="Rectangle 22">
          <a:extLst>
            <a:ext uri="{FF2B5EF4-FFF2-40B4-BE49-F238E27FC236}">
              <a16:creationId xmlns:a16="http://schemas.microsoft.com/office/drawing/2014/main" id="{08E0597E-32BC-44FC-84ED-57BCEC0E3FBA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46295" cy="369397"/>
    <xdr:sp macro="" textlink="">
      <xdr:nvSpPr>
        <xdr:cNvPr id="416" name="Rectangle 22">
          <a:extLst>
            <a:ext uri="{FF2B5EF4-FFF2-40B4-BE49-F238E27FC236}">
              <a16:creationId xmlns:a16="http://schemas.microsoft.com/office/drawing/2014/main" id="{D3CA0B21-91CE-4E7E-9009-B182DA2BC29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46295" cy="369397"/>
    <xdr:sp macro="" textlink="">
      <xdr:nvSpPr>
        <xdr:cNvPr id="417" name="Rectangle 22">
          <a:extLst>
            <a:ext uri="{FF2B5EF4-FFF2-40B4-BE49-F238E27FC236}">
              <a16:creationId xmlns:a16="http://schemas.microsoft.com/office/drawing/2014/main" id="{C2A7C548-CF36-4632-BADF-66E3072AC48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46295" cy="369397"/>
    <xdr:sp macro="" textlink="">
      <xdr:nvSpPr>
        <xdr:cNvPr id="418" name="Rectangle 22">
          <a:extLst>
            <a:ext uri="{FF2B5EF4-FFF2-40B4-BE49-F238E27FC236}">
              <a16:creationId xmlns:a16="http://schemas.microsoft.com/office/drawing/2014/main" id="{6D173B7A-C0BF-46AE-AD2C-A7B07215D91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46295" cy="369397"/>
    <xdr:sp macro="" textlink="">
      <xdr:nvSpPr>
        <xdr:cNvPr id="419" name="Rectangle 22">
          <a:extLst>
            <a:ext uri="{FF2B5EF4-FFF2-40B4-BE49-F238E27FC236}">
              <a16:creationId xmlns:a16="http://schemas.microsoft.com/office/drawing/2014/main" id="{E386F9D1-6FEB-4C03-9A64-B9A23DCDECF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420" name="Rectangle 22">
          <a:extLst>
            <a:ext uri="{FF2B5EF4-FFF2-40B4-BE49-F238E27FC236}">
              <a16:creationId xmlns:a16="http://schemas.microsoft.com/office/drawing/2014/main" id="{7AFA9B69-1B95-4A1F-9E58-49BEE2BDC2A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421" name="Rectangle 22">
          <a:extLst>
            <a:ext uri="{FF2B5EF4-FFF2-40B4-BE49-F238E27FC236}">
              <a16:creationId xmlns:a16="http://schemas.microsoft.com/office/drawing/2014/main" id="{6FE38B5A-8688-4749-AF9F-80700E7F0D6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46295" cy="369397"/>
    <xdr:sp macro="" textlink="">
      <xdr:nvSpPr>
        <xdr:cNvPr id="422" name="Rectangle 22">
          <a:extLst>
            <a:ext uri="{FF2B5EF4-FFF2-40B4-BE49-F238E27FC236}">
              <a16:creationId xmlns:a16="http://schemas.microsoft.com/office/drawing/2014/main" id="{925F41BC-E953-4FE1-8EC9-C645C4FFF696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46295" cy="369397"/>
    <xdr:sp macro="" textlink="">
      <xdr:nvSpPr>
        <xdr:cNvPr id="423" name="Rectangle 22">
          <a:extLst>
            <a:ext uri="{FF2B5EF4-FFF2-40B4-BE49-F238E27FC236}">
              <a16:creationId xmlns:a16="http://schemas.microsoft.com/office/drawing/2014/main" id="{05B8EBC6-FBF3-47C5-88AF-246344A3EB4C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46295" cy="369397"/>
    <xdr:sp macro="" textlink="">
      <xdr:nvSpPr>
        <xdr:cNvPr id="424" name="Rectangle 22">
          <a:extLst>
            <a:ext uri="{FF2B5EF4-FFF2-40B4-BE49-F238E27FC236}">
              <a16:creationId xmlns:a16="http://schemas.microsoft.com/office/drawing/2014/main" id="{BD9E9120-DDB8-4698-9EAC-3CD8ACE0C09C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46295" cy="369397"/>
    <xdr:sp macro="" textlink="">
      <xdr:nvSpPr>
        <xdr:cNvPr id="425" name="Rectangle 22">
          <a:extLst>
            <a:ext uri="{FF2B5EF4-FFF2-40B4-BE49-F238E27FC236}">
              <a16:creationId xmlns:a16="http://schemas.microsoft.com/office/drawing/2014/main" id="{87BE3CE0-7DDD-450A-89B3-FC0607ADC8E2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426" name="Rectangle 22">
          <a:extLst>
            <a:ext uri="{FF2B5EF4-FFF2-40B4-BE49-F238E27FC236}">
              <a16:creationId xmlns:a16="http://schemas.microsoft.com/office/drawing/2014/main" id="{84CE7056-B623-4581-941F-B1D9F405766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427" name="Rectangle 22">
          <a:extLst>
            <a:ext uri="{FF2B5EF4-FFF2-40B4-BE49-F238E27FC236}">
              <a16:creationId xmlns:a16="http://schemas.microsoft.com/office/drawing/2014/main" id="{61957EA7-1D19-49EB-ACBC-9A9A34F1446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428" name="Rectangle 22">
          <a:extLst>
            <a:ext uri="{FF2B5EF4-FFF2-40B4-BE49-F238E27FC236}">
              <a16:creationId xmlns:a16="http://schemas.microsoft.com/office/drawing/2014/main" id="{7F33076C-13C8-4EC1-B8E3-EBD58A1E363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429" name="Rectangle 22">
          <a:extLst>
            <a:ext uri="{FF2B5EF4-FFF2-40B4-BE49-F238E27FC236}">
              <a16:creationId xmlns:a16="http://schemas.microsoft.com/office/drawing/2014/main" id="{57C52C67-3DAE-4F69-A1D6-25BE4D29797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30" name="Rectangle 22">
          <a:extLst>
            <a:ext uri="{FF2B5EF4-FFF2-40B4-BE49-F238E27FC236}">
              <a16:creationId xmlns:a16="http://schemas.microsoft.com/office/drawing/2014/main" id="{B480899F-F955-45FE-9426-18EB9786F23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31" name="Rectangle 22">
          <a:extLst>
            <a:ext uri="{FF2B5EF4-FFF2-40B4-BE49-F238E27FC236}">
              <a16:creationId xmlns:a16="http://schemas.microsoft.com/office/drawing/2014/main" id="{421A0082-6406-4EEE-8DAC-E714AE58D2A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32" name="Rectangle 22">
          <a:extLst>
            <a:ext uri="{FF2B5EF4-FFF2-40B4-BE49-F238E27FC236}">
              <a16:creationId xmlns:a16="http://schemas.microsoft.com/office/drawing/2014/main" id="{8AB89587-986F-4544-BD6B-DC8B0A821949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33" name="Rectangle 22">
          <a:extLst>
            <a:ext uri="{FF2B5EF4-FFF2-40B4-BE49-F238E27FC236}">
              <a16:creationId xmlns:a16="http://schemas.microsoft.com/office/drawing/2014/main" id="{BF4F4BB4-156E-4B62-A870-62EE3E321CB6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34" name="Rectangle 22">
          <a:extLst>
            <a:ext uri="{FF2B5EF4-FFF2-40B4-BE49-F238E27FC236}">
              <a16:creationId xmlns:a16="http://schemas.microsoft.com/office/drawing/2014/main" id="{68A1F82E-B534-48EC-A37C-A362B2107E9D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35" name="Rectangle 22">
          <a:extLst>
            <a:ext uri="{FF2B5EF4-FFF2-40B4-BE49-F238E27FC236}">
              <a16:creationId xmlns:a16="http://schemas.microsoft.com/office/drawing/2014/main" id="{3123E86C-280B-4C57-98A8-E74F9533457C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36" name="Rectangle 22">
          <a:extLst>
            <a:ext uri="{FF2B5EF4-FFF2-40B4-BE49-F238E27FC236}">
              <a16:creationId xmlns:a16="http://schemas.microsoft.com/office/drawing/2014/main" id="{AB420B82-4C1B-4F97-8453-8FF0F688F0B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37" name="Rectangle 22">
          <a:extLst>
            <a:ext uri="{FF2B5EF4-FFF2-40B4-BE49-F238E27FC236}">
              <a16:creationId xmlns:a16="http://schemas.microsoft.com/office/drawing/2014/main" id="{92B0C291-F67D-45B3-9F9B-CE26E9D6C63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38" name="Rectangle 22">
          <a:extLst>
            <a:ext uri="{FF2B5EF4-FFF2-40B4-BE49-F238E27FC236}">
              <a16:creationId xmlns:a16="http://schemas.microsoft.com/office/drawing/2014/main" id="{60DCFC74-737F-470D-BDB4-A995D54D0CC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39" name="Rectangle 22">
          <a:extLst>
            <a:ext uri="{FF2B5EF4-FFF2-40B4-BE49-F238E27FC236}">
              <a16:creationId xmlns:a16="http://schemas.microsoft.com/office/drawing/2014/main" id="{DA532167-4BEA-4E25-B763-B01D46B4283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40" name="Rectangle 22">
          <a:extLst>
            <a:ext uri="{FF2B5EF4-FFF2-40B4-BE49-F238E27FC236}">
              <a16:creationId xmlns:a16="http://schemas.microsoft.com/office/drawing/2014/main" id="{F11E7086-E405-443B-9510-0B676D9218C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41" name="Rectangle 22">
          <a:extLst>
            <a:ext uri="{FF2B5EF4-FFF2-40B4-BE49-F238E27FC236}">
              <a16:creationId xmlns:a16="http://schemas.microsoft.com/office/drawing/2014/main" id="{58646878-1311-43CC-896F-F740B7F49F9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42" name="Rectangle 22">
          <a:extLst>
            <a:ext uri="{FF2B5EF4-FFF2-40B4-BE49-F238E27FC236}">
              <a16:creationId xmlns:a16="http://schemas.microsoft.com/office/drawing/2014/main" id="{D1558645-2231-417B-8BE0-9368572809BE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43" name="Rectangle 22">
          <a:extLst>
            <a:ext uri="{FF2B5EF4-FFF2-40B4-BE49-F238E27FC236}">
              <a16:creationId xmlns:a16="http://schemas.microsoft.com/office/drawing/2014/main" id="{74CDEDB8-7D5A-4033-B17F-1E44F471F449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44" name="Rectangle 22">
          <a:extLst>
            <a:ext uri="{FF2B5EF4-FFF2-40B4-BE49-F238E27FC236}">
              <a16:creationId xmlns:a16="http://schemas.microsoft.com/office/drawing/2014/main" id="{34AC5886-C48B-4804-B467-C431F9DB2999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45" name="Rectangle 22">
          <a:extLst>
            <a:ext uri="{FF2B5EF4-FFF2-40B4-BE49-F238E27FC236}">
              <a16:creationId xmlns:a16="http://schemas.microsoft.com/office/drawing/2014/main" id="{E56D9F12-6517-4E1C-8AD1-F2290A0D9A6A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46" name="Rectangle 22">
          <a:extLst>
            <a:ext uri="{FF2B5EF4-FFF2-40B4-BE49-F238E27FC236}">
              <a16:creationId xmlns:a16="http://schemas.microsoft.com/office/drawing/2014/main" id="{80A7E587-0E6B-4D45-A27F-A75B591BE22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47" name="Rectangle 22">
          <a:extLst>
            <a:ext uri="{FF2B5EF4-FFF2-40B4-BE49-F238E27FC236}">
              <a16:creationId xmlns:a16="http://schemas.microsoft.com/office/drawing/2014/main" id="{4E195086-4A5D-4136-A36E-87F12C0C4A7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48" name="Rectangle 22">
          <a:extLst>
            <a:ext uri="{FF2B5EF4-FFF2-40B4-BE49-F238E27FC236}">
              <a16:creationId xmlns:a16="http://schemas.microsoft.com/office/drawing/2014/main" id="{3A520139-14B8-42DE-8EF8-43C65BEA41BA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49" name="Rectangle 22">
          <a:extLst>
            <a:ext uri="{FF2B5EF4-FFF2-40B4-BE49-F238E27FC236}">
              <a16:creationId xmlns:a16="http://schemas.microsoft.com/office/drawing/2014/main" id="{85528C0B-2272-4DEC-8E15-9F2251EB2B8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50" name="Rectangle 22">
          <a:extLst>
            <a:ext uri="{FF2B5EF4-FFF2-40B4-BE49-F238E27FC236}">
              <a16:creationId xmlns:a16="http://schemas.microsoft.com/office/drawing/2014/main" id="{34841536-D697-40D9-B87E-E862A8A781C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51" name="Rectangle 22">
          <a:extLst>
            <a:ext uri="{FF2B5EF4-FFF2-40B4-BE49-F238E27FC236}">
              <a16:creationId xmlns:a16="http://schemas.microsoft.com/office/drawing/2014/main" id="{04A986A7-9AE0-422D-A285-F8AD4EB3069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52" name="Rectangle 22">
          <a:extLst>
            <a:ext uri="{FF2B5EF4-FFF2-40B4-BE49-F238E27FC236}">
              <a16:creationId xmlns:a16="http://schemas.microsoft.com/office/drawing/2014/main" id="{729EE4E3-BE5F-418F-9DB5-C0D260C9E9DE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53" name="Rectangle 22">
          <a:extLst>
            <a:ext uri="{FF2B5EF4-FFF2-40B4-BE49-F238E27FC236}">
              <a16:creationId xmlns:a16="http://schemas.microsoft.com/office/drawing/2014/main" id="{338370A1-661D-47E0-8286-5482755F0CD7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54" name="Rectangle 22">
          <a:extLst>
            <a:ext uri="{FF2B5EF4-FFF2-40B4-BE49-F238E27FC236}">
              <a16:creationId xmlns:a16="http://schemas.microsoft.com/office/drawing/2014/main" id="{84011C6D-9E4F-4A38-9524-503C60470FB5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55" name="Rectangle 22">
          <a:extLst>
            <a:ext uri="{FF2B5EF4-FFF2-40B4-BE49-F238E27FC236}">
              <a16:creationId xmlns:a16="http://schemas.microsoft.com/office/drawing/2014/main" id="{67C772CF-0245-4702-BEAE-376301C0D0F3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56" name="Rectangle 22">
          <a:extLst>
            <a:ext uri="{FF2B5EF4-FFF2-40B4-BE49-F238E27FC236}">
              <a16:creationId xmlns:a16="http://schemas.microsoft.com/office/drawing/2014/main" id="{FEF206F1-D4AA-49A8-90D7-47083A8DE3E1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57" name="Rectangle 22">
          <a:extLst>
            <a:ext uri="{FF2B5EF4-FFF2-40B4-BE49-F238E27FC236}">
              <a16:creationId xmlns:a16="http://schemas.microsoft.com/office/drawing/2014/main" id="{E54C1A20-CD3E-4548-A464-D9CFE3EDF463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58" name="Rectangle 22">
          <a:extLst>
            <a:ext uri="{FF2B5EF4-FFF2-40B4-BE49-F238E27FC236}">
              <a16:creationId xmlns:a16="http://schemas.microsoft.com/office/drawing/2014/main" id="{27716F0E-63A7-476B-8B9B-5C4A3277E4E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59" name="Rectangle 22">
          <a:extLst>
            <a:ext uri="{FF2B5EF4-FFF2-40B4-BE49-F238E27FC236}">
              <a16:creationId xmlns:a16="http://schemas.microsoft.com/office/drawing/2014/main" id="{2BB1D5A0-E865-49D7-A5FA-BA0D0FF04042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60" name="Rectangle 22">
          <a:extLst>
            <a:ext uri="{FF2B5EF4-FFF2-40B4-BE49-F238E27FC236}">
              <a16:creationId xmlns:a16="http://schemas.microsoft.com/office/drawing/2014/main" id="{E49750CA-B713-4CB6-BEA8-CEBF33F7EA90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61" name="Rectangle 22">
          <a:extLst>
            <a:ext uri="{FF2B5EF4-FFF2-40B4-BE49-F238E27FC236}">
              <a16:creationId xmlns:a16="http://schemas.microsoft.com/office/drawing/2014/main" id="{EF029822-8DDE-4315-AF45-15449EAA0BD6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462" name="Rectangle 22">
          <a:extLst>
            <a:ext uri="{FF2B5EF4-FFF2-40B4-BE49-F238E27FC236}">
              <a16:creationId xmlns:a16="http://schemas.microsoft.com/office/drawing/2014/main" id="{296F455F-72E5-418C-8D04-3EDAA0CCC62A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463" name="Rectangle 22">
          <a:extLst>
            <a:ext uri="{FF2B5EF4-FFF2-40B4-BE49-F238E27FC236}">
              <a16:creationId xmlns:a16="http://schemas.microsoft.com/office/drawing/2014/main" id="{709D1EC0-9302-49E0-8DA3-92229219EEAC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464" name="Rectangle 22">
          <a:extLst>
            <a:ext uri="{FF2B5EF4-FFF2-40B4-BE49-F238E27FC236}">
              <a16:creationId xmlns:a16="http://schemas.microsoft.com/office/drawing/2014/main" id="{9010CD96-0118-4209-BECE-66C8FB3B4AD3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465" name="Rectangle 22">
          <a:extLst>
            <a:ext uri="{FF2B5EF4-FFF2-40B4-BE49-F238E27FC236}">
              <a16:creationId xmlns:a16="http://schemas.microsoft.com/office/drawing/2014/main" id="{A8886A12-4F75-4249-9B7C-AA5C8424B7C7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66" name="Rectangle 22">
          <a:extLst>
            <a:ext uri="{FF2B5EF4-FFF2-40B4-BE49-F238E27FC236}">
              <a16:creationId xmlns:a16="http://schemas.microsoft.com/office/drawing/2014/main" id="{7E67E549-D9BF-44B5-B243-E325844D477C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67" name="Rectangle 22">
          <a:extLst>
            <a:ext uri="{FF2B5EF4-FFF2-40B4-BE49-F238E27FC236}">
              <a16:creationId xmlns:a16="http://schemas.microsoft.com/office/drawing/2014/main" id="{3713C154-7FD6-45B6-BF9D-769CD56D035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68" name="Rectangle 22">
          <a:extLst>
            <a:ext uri="{FF2B5EF4-FFF2-40B4-BE49-F238E27FC236}">
              <a16:creationId xmlns:a16="http://schemas.microsoft.com/office/drawing/2014/main" id="{3F7F5006-2D3D-42D8-929B-BFBE52FF7BBA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469" name="Rectangle 22">
          <a:extLst>
            <a:ext uri="{FF2B5EF4-FFF2-40B4-BE49-F238E27FC236}">
              <a16:creationId xmlns:a16="http://schemas.microsoft.com/office/drawing/2014/main" id="{8ED6D08B-790E-4DC1-9F82-C7D1DCD7D927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70" name="Rectangle 22">
          <a:extLst>
            <a:ext uri="{FF2B5EF4-FFF2-40B4-BE49-F238E27FC236}">
              <a16:creationId xmlns:a16="http://schemas.microsoft.com/office/drawing/2014/main" id="{48072CA0-7CE2-483F-A97A-861F4899418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71" name="Rectangle 22">
          <a:extLst>
            <a:ext uri="{FF2B5EF4-FFF2-40B4-BE49-F238E27FC236}">
              <a16:creationId xmlns:a16="http://schemas.microsoft.com/office/drawing/2014/main" id="{BF416001-1CDD-4A83-8030-7251F438C108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72" name="Rectangle 22">
          <a:extLst>
            <a:ext uri="{FF2B5EF4-FFF2-40B4-BE49-F238E27FC236}">
              <a16:creationId xmlns:a16="http://schemas.microsoft.com/office/drawing/2014/main" id="{6A541F77-281F-4881-9563-6A46B401726D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73" name="Rectangle 22">
          <a:extLst>
            <a:ext uri="{FF2B5EF4-FFF2-40B4-BE49-F238E27FC236}">
              <a16:creationId xmlns:a16="http://schemas.microsoft.com/office/drawing/2014/main" id="{9A22F473-194E-4948-A2FD-5E2668938223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74" name="Rectangle 22">
          <a:extLst>
            <a:ext uri="{FF2B5EF4-FFF2-40B4-BE49-F238E27FC236}">
              <a16:creationId xmlns:a16="http://schemas.microsoft.com/office/drawing/2014/main" id="{30DB1F92-6456-4236-8D64-042629FB98B7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75" name="Rectangle 22">
          <a:extLst>
            <a:ext uri="{FF2B5EF4-FFF2-40B4-BE49-F238E27FC236}">
              <a16:creationId xmlns:a16="http://schemas.microsoft.com/office/drawing/2014/main" id="{01A7D22C-B8D4-4E2D-9CFE-2F342A910411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76" name="Rectangle 22">
          <a:extLst>
            <a:ext uri="{FF2B5EF4-FFF2-40B4-BE49-F238E27FC236}">
              <a16:creationId xmlns:a16="http://schemas.microsoft.com/office/drawing/2014/main" id="{76EA21D6-47D0-4855-ADCD-A8A22ADCE90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77" name="Rectangle 22">
          <a:extLst>
            <a:ext uri="{FF2B5EF4-FFF2-40B4-BE49-F238E27FC236}">
              <a16:creationId xmlns:a16="http://schemas.microsoft.com/office/drawing/2014/main" id="{37D35F22-E721-45DB-9D6D-D196159E417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78" name="Rectangle 22">
          <a:extLst>
            <a:ext uri="{FF2B5EF4-FFF2-40B4-BE49-F238E27FC236}">
              <a16:creationId xmlns:a16="http://schemas.microsoft.com/office/drawing/2014/main" id="{E43E5CDF-2438-45BD-93DA-42EE9A3552B9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79" name="Rectangle 22">
          <a:extLst>
            <a:ext uri="{FF2B5EF4-FFF2-40B4-BE49-F238E27FC236}">
              <a16:creationId xmlns:a16="http://schemas.microsoft.com/office/drawing/2014/main" id="{1D0284D2-5E06-4959-B430-1DCE9E41463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80" name="Rectangle 22">
          <a:extLst>
            <a:ext uri="{FF2B5EF4-FFF2-40B4-BE49-F238E27FC236}">
              <a16:creationId xmlns:a16="http://schemas.microsoft.com/office/drawing/2014/main" id="{DCDB9230-160D-4E8F-868D-BF0D21274834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81" name="Rectangle 22">
          <a:extLst>
            <a:ext uri="{FF2B5EF4-FFF2-40B4-BE49-F238E27FC236}">
              <a16:creationId xmlns:a16="http://schemas.microsoft.com/office/drawing/2014/main" id="{FA230096-CAA1-4444-9655-814F8C9C89C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82" name="Rectangle 22">
          <a:extLst>
            <a:ext uri="{FF2B5EF4-FFF2-40B4-BE49-F238E27FC236}">
              <a16:creationId xmlns:a16="http://schemas.microsoft.com/office/drawing/2014/main" id="{1495D7F2-DF6A-4E68-B05C-A11D43412154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83" name="Rectangle 22">
          <a:extLst>
            <a:ext uri="{FF2B5EF4-FFF2-40B4-BE49-F238E27FC236}">
              <a16:creationId xmlns:a16="http://schemas.microsoft.com/office/drawing/2014/main" id="{8B0FD284-4E19-4794-9596-7EA6510C279B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84" name="Rectangle 22">
          <a:extLst>
            <a:ext uri="{FF2B5EF4-FFF2-40B4-BE49-F238E27FC236}">
              <a16:creationId xmlns:a16="http://schemas.microsoft.com/office/drawing/2014/main" id="{C07BFBC6-A6E6-447A-8D84-533236E9D04F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85" name="Rectangle 22">
          <a:extLst>
            <a:ext uri="{FF2B5EF4-FFF2-40B4-BE49-F238E27FC236}">
              <a16:creationId xmlns:a16="http://schemas.microsoft.com/office/drawing/2014/main" id="{DD4C0257-831E-4D65-9C0F-D0CA77DAB4C2}"/>
            </a:ext>
          </a:extLst>
        </xdr:cNvPr>
        <xdr:cNvSpPr>
          <a:spLocks noChangeArrowheads="1"/>
        </xdr:cNvSpPr>
      </xdr:nvSpPr>
      <xdr:spPr bwMode="auto">
        <a:xfrm>
          <a:off x="2409825" y="4162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86" name="Rectangle 22">
          <a:extLst>
            <a:ext uri="{FF2B5EF4-FFF2-40B4-BE49-F238E27FC236}">
              <a16:creationId xmlns:a16="http://schemas.microsoft.com/office/drawing/2014/main" id="{9D1B914E-F36B-4418-AA88-98999904231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87" name="Rectangle 22">
          <a:extLst>
            <a:ext uri="{FF2B5EF4-FFF2-40B4-BE49-F238E27FC236}">
              <a16:creationId xmlns:a16="http://schemas.microsoft.com/office/drawing/2014/main" id="{DA0F51EF-AF76-4450-9ADE-BCBF2AEA448B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88" name="Rectangle 22">
          <a:extLst>
            <a:ext uri="{FF2B5EF4-FFF2-40B4-BE49-F238E27FC236}">
              <a16:creationId xmlns:a16="http://schemas.microsoft.com/office/drawing/2014/main" id="{9460F670-3C6D-431E-8283-22BCD759D13E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82</xdr:row>
      <xdr:rowOff>0</xdr:rowOff>
    </xdr:from>
    <xdr:ext cx="46295" cy="369397"/>
    <xdr:sp macro="" textlink="">
      <xdr:nvSpPr>
        <xdr:cNvPr id="489" name="Rectangle 22">
          <a:extLst>
            <a:ext uri="{FF2B5EF4-FFF2-40B4-BE49-F238E27FC236}">
              <a16:creationId xmlns:a16="http://schemas.microsoft.com/office/drawing/2014/main" id="{1AE995C4-42E5-441C-B270-E815404B081D}"/>
            </a:ext>
          </a:extLst>
        </xdr:cNvPr>
        <xdr:cNvSpPr>
          <a:spLocks noChangeArrowheads="1"/>
        </xdr:cNvSpPr>
      </xdr:nvSpPr>
      <xdr:spPr bwMode="auto">
        <a:xfrm>
          <a:off x="2409825" y="3971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46295" cy="369397"/>
    <xdr:sp macro="" textlink="">
      <xdr:nvSpPr>
        <xdr:cNvPr id="490" name="Rectangle 22">
          <a:extLst>
            <a:ext uri="{FF2B5EF4-FFF2-40B4-BE49-F238E27FC236}">
              <a16:creationId xmlns:a16="http://schemas.microsoft.com/office/drawing/2014/main" id="{6A287C0B-92F8-415F-B83F-6187C4944789}"/>
            </a:ext>
          </a:extLst>
        </xdr:cNvPr>
        <xdr:cNvSpPr>
          <a:spLocks noChangeArrowheads="1"/>
        </xdr:cNvSpPr>
      </xdr:nvSpPr>
      <xdr:spPr bwMode="auto">
        <a:xfrm>
          <a:off x="2409825" y="5114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46295" cy="369397"/>
    <xdr:sp macro="" textlink="">
      <xdr:nvSpPr>
        <xdr:cNvPr id="491" name="Rectangle 22">
          <a:extLst>
            <a:ext uri="{FF2B5EF4-FFF2-40B4-BE49-F238E27FC236}">
              <a16:creationId xmlns:a16="http://schemas.microsoft.com/office/drawing/2014/main" id="{57F9D1F6-9432-4F4D-96BF-C0E622F9984E}"/>
            </a:ext>
          </a:extLst>
        </xdr:cNvPr>
        <xdr:cNvSpPr>
          <a:spLocks noChangeArrowheads="1"/>
        </xdr:cNvSpPr>
      </xdr:nvSpPr>
      <xdr:spPr bwMode="auto">
        <a:xfrm>
          <a:off x="2409825" y="5114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46295" cy="369397"/>
    <xdr:sp macro="" textlink="">
      <xdr:nvSpPr>
        <xdr:cNvPr id="492" name="Rectangle 22">
          <a:extLst>
            <a:ext uri="{FF2B5EF4-FFF2-40B4-BE49-F238E27FC236}">
              <a16:creationId xmlns:a16="http://schemas.microsoft.com/office/drawing/2014/main" id="{12F460F7-BC59-430E-9B3E-5C385E5ED2F8}"/>
            </a:ext>
          </a:extLst>
        </xdr:cNvPr>
        <xdr:cNvSpPr>
          <a:spLocks noChangeArrowheads="1"/>
        </xdr:cNvSpPr>
      </xdr:nvSpPr>
      <xdr:spPr bwMode="auto">
        <a:xfrm>
          <a:off x="2409825" y="5114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75</xdr:row>
      <xdr:rowOff>0</xdr:rowOff>
    </xdr:from>
    <xdr:ext cx="46295" cy="369397"/>
    <xdr:sp macro="" textlink="">
      <xdr:nvSpPr>
        <xdr:cNvPr id="493" name="Rectangle 22">
          <a:extLst>
            <a:ext uri="{FF2B5EF4-FFF2-40B4-BE49-F238E27FC236}">
              <a16:creationId xmlns:a16="http://schemas.microsoft.com/office/drawing/2014/main" id="{F9D3CE78-3990-418D-B1AF-3CE2B3B902F4}"/>
            </a:ext>
          </a:extLst>
        </xdr:cNvPr>
        <xdr:cNvSpPr>
          <a:spLocks noChangeArrowheads="1"/>
        </xdr:cNvSpPr>
      </xdr:nvSpPr>
      <xdr:spPr bwMode="auto">
        <a:xfrm>
          <a:off x="2409825" y="5114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494" name="Rectangle 22">
          <a:extLst>
            <a:ext uri="{FF2B5EF4-FFF2-40B4-BE49-F238E27FC236}">
              <a16:creationId xmlns:a16="http://schemas.microsoft.com/office/drawing/2014/main" id="{0F48B1F7-E08B-4D75-86C7-25BDB1C75958}"/>
            </a:ext>
          </a:extLst>
        </xdr:cNvPr>
        <xdr:cNvSpPr>
          <a:spLocks noChangeArrowheads="1"/>
        </xdr:cNvSpPr>
      </xdr:nvSpPr>
      <xdr:spPr bwMode="auto">
        <a:xfrm>
          <a:off x="2409825" y="5114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495" name="Rectangle 22">
          <a:extLst>
            <a:ext uri="{FF2B5EF4-FFF2-40B4-BE49-F238E27FC236}">
              <a16:creationId xmlns:a16="http://schemas.microsoft.com/office/drawing/2014/main" id="{AACB5FC4-AD9D-4E29-B0DF-8C053BCFA0BD}"/>
            </a:ext>
          </a:extLst>
        </xdr:cNvPr>
        <xdr:cNvSpPr>
          <a:spLocks noChangeArrowheads="1"/>
        </xdr:cNvSpPr>
      </xdr:nvSpPr>
      <xdr:spPr bwMode="auto">
        <a:xfrm>
          <a:off x="2409825" y="5114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496" name="Rectangle 22">
          <a:extLst>
            <a:ext uri="{FF2B5EF4-FFF2-40B4-BE49-F238E27FC236}">
              <a16:creationId xmlns:a16="http://schemas.microsoft.com/office/drawing/2014/main" id="{5C9EF126-EC70-4D07-81B8-AD839A701A36}"/>
            </a:ext>
          </a:extLst>
        </xdr:cNvPr>
        <xdr:cNvSpPr>
          <a:spLocks noChangeArrowheads="1"/>
        </xdr:cNvSpPr>
      </xdr:nvSpPr>
      <xdr:spPr bwMode="auto">
        <a:xfrm>
          <a:off x="2409825" y="5114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497" name="Rectangle 22">
          <a:extLst>
            <a:ext uri="{FF2B5EF4-FFF2-40B4-BE49-F238E27FC236}">
              <a16:creationId xmlns:a16="http://schemas.microsoft.com/office/drawing/2014/main" id="{B2146420-D5FA-485E-8554-46A97A5E5A3D}"/>
            </a:ext>
          </a:extLst>
        </xdr:cNvPr>
        <xdr:cNvSpPr>
          <a:spLocks noChangeArrowheads="1"/>
        </xdr:cNvSpPr>
      </xdr:nvSpPr>
      <xdr:spPr bwMode="auto">
        <a:xfrm>
          <a:off x="2409825" y="5114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498" name="Rectangle 22">
          <a:extLst>
            <a:ext uri="{FF2B5EF4-FFF2-40B4-BE49-F238E27FC236}">
              <a16:creationId xmlns:a16="http://schemas.microsoft.com/office/drawing/2014/main" id="{CA963FF4-2516-4461-A5BF-5A00D57642E6}"/>
            </a:ext>
          </a:extLst>
        </xdr:cNvPr>
        <xdr:cNvSpPr>
          <a:spLocks noChangeArrowheads="1"/>
        </xdr:cNvSpPr>
      </xdr:nvSpPr>
      <xdr:spPr bwMode="auto">
        <a:xfrm>
          <a:off x="2409825" y="51149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46295" cy="369397"/>
    <xdr:sp macro="" textlink="">
      <xdr:nvSpPr>
        <xdr:cNvPr id="499" name="Rectangle 22">
          <a:extLst>
            <a:ext uri="{FF2B5EF4-FFF2-40B4-BE49-F238E27FC236}">
              <a16:creationId xmlns:a16="http://schemas.microsoft.com/office/drawing/2014/main" id="{28FB4DEB-778E-4DB0-ACA3-11D0673AC0C9}"/>
            </a:ext>
          </a:extLst>
        </xdr:cNvPr>
        <xdr:cNvSpPr>
          <a:spLocks noChangeArrowheads="1"/>
        </xdr:cNvSpPr>
      </xdr:nvSpPr>
      <xdr:spPr bwMode="auto">
        <a:xfrm>
          <a:off x="2409825" y="5686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46295" cy="369397"/>
    <xdr:sp macro="" textlink="">
      <xdr:nvSpPr>
        <xdr:cNvPr id="500" name="Rectangle 22">
          <a:extLst>
            <a:ext uri="{FF2B5EF4-FFF2-40B4-BE49-F238E27FC236}">
              <a16:creationId xmlns:a16="http://schemas.microsoft.com/office/drawing/2014/main" id="{B4AB37B3-1688-4EFE-A0A8-DEADB3EAF8E8}"/>
            </a:ext>
          </a:extLst>
        </xdr:cNvPr>
        <xdr:cNvSpPr>
          <a:spLocks noChangeArrowheads="1"/>
        </xdr:cNvSpPr>
      </xdr:nvSpPr>
      <xdr:spPr bwMode="auto">
        <a:xfrm>
          <a:off x="2409825" y="5686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46295" cy="369397"/>
    <xdr:sp macro="" textlink="">
      <xdr:nvSpPr>
        <xdr:cNvPr id="501" name="Rectangle 22">
          <a:extLst>
            <a:ext uri="{FF2B5EF4-FFF2-40B4-BE49-F238E27FC236}">
              <a16:creationId xmlns:a16="http://schemas.microsoft.com/office/drawing/2014/main" id="{9B37B842-7FA9-4461-8F8C-6C05C327B969}"/>
            </a:ext>
          </a:extLst>
        </xdr:cNvPr>
        <xdr:cNvSpPr>
          <a:spLocks noChangeArrowheads="1"/>
        </xdr:cNvSpPr>
      </xdr:nvSpPr>
      <xdr:spPr bwMode="auto">
        <a:xfrm>
          <a:off x="2409825" y="5686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46295" cy="369397"/>
    <xdr:sp macro="" textlink="">
      <xdr:nvSpPr>
        <xdr:cNvPr id="502" name="Rectangle 22">
          <a:extLst>
            <a:ext uri="{FF2B5EF4-FFF2-40B4-BE49-F238E27FC236}">
              <a16:creationId xmlns:a16="http://schemas.microsoft.com/office/drawing/2014/main" id="{029F0CAD-D65D-408E-8E54-3FFE862A6644}"/>
            </a:ext>
          </a:extLst>
        </xdr:cNvPr>
        <xdr:cNvSpPr>
          <a:spLocks noChangeArrowheads="1"/>
        </xdr:cNvSpPr>
      </xdr:nvSpPr>
      <xdr:spPr bwMode="auto">
        <a:xfrm>
          <a:off x="2409825" y="5686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46295" cy="369397"/>
    <xdr:sp macro="" textlink="">
      <xdr:nvSpPr>
        <xdr:cNvPr id="503" name="Rectangle 22">
          <a:extLst>
            <a:ext uri="{FF2B5EF4-FFF2-40B4-BE49-F238E27FC236}">
              <a16:creationId xmlns:a16="http://schemas.microsoft.com/office/drawing/2014/main" id="{3D320600-7821-4479-A830-79D19BFFFF60}"/>
            </a:ext>
          </a:extLst>
        </xdr:cNvPr>
        <xdr:cNvSpPr>
          <a:spLocks noChangeArrowheads="1"/>
        </xdr:cNvSpPr>
      </xdr:nvSpPr>
      <xdr:spPr bwMode="auto">
        <a:xfrm>
          <a:off x="2409825" y="5686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46295" cy="369397"/>
    <xdr:sp macro="" textlink="">
      <xdr:nvSpPr>
        <xdr:cNvPr id="504" name="Rectangle 22">
          <a:extLst>
            <a:ext uri="{FF2B5EF4-FFF2-40B4-BE49-F238E27FC236}">
              <a16:creationId xmlns:a16="http://schemas.microsoft.com/office/drawing/2014/main" id="{026B811F-E8DB-4676-9407-BEFDA8E2F1F8}"/>
            </a:ext>
          </a:extLst>
        </xdr:cNvPr>
        <xdr:cNvSpPr>
          <a:spLocks noChangeArrowheads="1"/>
        </xdr:cNvSpPr>
      </xdr:nvSpPr>
      <xdr:spPr bwMode="auto">
        <a:xfrm>
          <a:off x="2409825" y="5686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46295" cy="369397"/>
    <xdr:sp macro="" textlink="">
      <xdr:nvSpPr>
        <xdr:cNvPr id="505" name="Rectangle 22">
          <a:extLst>
            <a:ext uri="{FF2B5EF4-FFF2-40B4-BE49-F238E27FC236}">
              <a16:creationId xmlns:a16="http://schemas.microsoft.com/office/drawing/2014/main" id="{604B551C-3692-464D-9B92-85B0A61467C1}"/>
            </a:ext>
          </a:extLst>
        </xdr:cNvPr>
        <xdr:cNvSpPr>
          <a:spLocks noChangeArrowheads="1"/>
        </xdr:cNvSpPr>
      </xdr:nvSpPr>
      <xdr:spPr bwMode="auto">
        <a:xfrm>
          <a:off x="2409825" y="5686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5</xdr:col>
      <xdr:colOff>0</xdr:colOff>
      <xdr:row>30</xdr:row>
      <xdr:rowOff>0</xdr:rowOff>
    </xdr:from>
    <xdr:ext cx="46295" cy="369397"/>
    <xdr:sp macro="" textlink="">
      <xdr:nvSpPr>
        <xdr:cNvPr id="506" name="Rectangle 22">
          <a:extLst>
            <a:ext uri="{FF2B5EF4-FFF2-40B4-BE49-F238E27FC236}">
              <a16:creationId xmlns:a16="http://schemas.microsoft.com/office/drawing/2014/main" id="{6365A540-C120-49BA-BF03-9A5898F61E15}"/>
            </a:ext>
          </a:extLst>
        </xdr:cNvPr>
        <xdr:cNvSpPr>
          <a:spLocks noChangeArrowheads="1"/>
        </xdr:cNvSpPr>
      </xdr:nvSpPr>
      <xdr:spPr bwMode="auto">
        <a:xfrm>
          <a:off x="2409825" y="56864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507" name="Rectangle 22">
          <a:extLst>
            <a:ext uri="{FF2B5EF4-FFF2-40B4-BE49-F238E27FC236}">
              <a16:creationId xmlns:a16="http://schemas.microsoft.com/office/drawing/2014/main" id="{BC36434B-B8D9-4ED6-A03D-7729E016E77C}"/>
            </a:ext>
          </a:extLst>
        </xdr:cNvPr>
        <xdr:cNvSpPr>
          <a:spLocks noChangeArrowheads="1"/>
        </xdr:cNvSpPr>
      </xdr:nvSpPr>
      <xdr:spPr bwMode="auto">
        <a:xfrm>
          <a:off x="2409825" y="962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508" name="Rectangle 22">
          <a:extLst>
            <a:ext uri="{FF2B5EF4-FFF2-40B4-BE49-F238E27FC236}">
              <a16:creationId xmlns:a16="http://schemas.microsoft.com/office/drawing/2014/main" id="{804A14A8-7323-4149-A1FF-A74817F65ECF}"/>
            </a:ext>
          </a:extLst>
        </xdr:cNvPr>
        <xdr:cNvSpPr>
          <a:spLocks noChangeArrowheads="1"/>
        </xdr:cNvSpPr>
      </xdr:nvSpPr>
      <xdr:spPr bwMode="auto">
        <a:xfrm>
          <a:off x="2409825" y="962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509" name="Rectangle 22">
          <a:extLst>
            <a:ext uri="{FF2B5EF4-FFF2-40B4-BE49-F238E27FC236}">
              <a16:creationId xmlns:a16="http://schemas.microsoft.com/office/drawing/2014/main" id="{6F4B19D6-FDFE-4978-93CD-F49548A5CA48}"/>
            </a:ext>
          </a:extLst>
        </xdr:cNvPr>
        <xdr:cNvSpPr>
          <a:spLocks noChangeArrowheads="1"/>
        </xdr:cNvSpPr>
      </xdr:nvSpPr>
      <xdr:spPr bwMode="auto">
        <a:xfrm>
          <a:off x="2409825" y="1152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510" name="Rectangle 22">
          <a:extLst>
            <a:ext uri="{FF2B5EF4-FFF2-40B4-BE49-F238E27FC236}">
              <a16:creationId xmlns:a16="http://schemas.microsoft.com/office/drawing/2014/main" id="{B7631852-316B-442E-B4C3-1BFC8DE76C77}"/>
            </a:ext>
          </a:extLst>
        </xdr:cNvPr>
        <xdr:cNvSpPr>
          <a:spLocks noChangeArrowheads="1"/>
        </xdr:cNvSpPr>
      </xdr:nvSpPr>
      <xdr:spPr bwMode="auto">
        <a:xfrm>
          <a:off x="2409825" y="1152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46295" cy="369397"/>
    <xdr:sp macro="" textlink="">
      <xdr:nvSpPr>
        <xdr:cNvPr id="511" name="Rectangle 22">
          <a:extLst>
            <a:ext uri="{FF2B5EF4-FFF2-40B4-BE49-F238E27FC236}">
              <a16:creationId xmlns:a16="http://schemas.microsoft.com/office/drawing/2014/main" id="{B342B241-F6A9-4793-859A-06C7692BCB76}"/>
            </a:ext>
          </a:extLst>
        </xdr:cNvPr>
        <xdr:cNvSpPr>
          <a:spLocks noChangeArrowheads="1"/>
        </xdr:cNvSpPr>
      </xdr:nvSpPr>
      <xdr:spPr bwMode="auto">
        <a:xfrm>
          <a:off x="2409825" y="2295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46295" cy="369397"/>
    <xdr:sp macro="" textlink="">
      <xdr:nvSpPr>
        <xdr:cNvPr id="512" name="Rectangle 22">
          <a:extLst>
            <a:ext uri="{FF2B5EF4-FFF2-40B4-BE49-F238E27FC236}">
              <a16:creationId xmlns:a16="http://schemas.microsoft.com/office/drawing/2014/main" id="{3DA987F1-8D19-4A6B-9140-C10EFE35A61A}"/>
            </a:ext>
          </a:extLst>
        </xdr:cNvPr>
        <xdr:cNvSpPr>
          <a:spLocks noChangeArrowheads="1"/>
        </xdr:cNvSpPr>
      </xdr:nvSpPr>
      <xdr:spPr bwMode="auto">
        <a:xfrm>
          <a:off x="2409825" y="2295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46295" cy="369397"/>
    <xdr:sp macro="" textlink="">
      <xdr:nvSpPr>
        <xdr:cNvPr id="513" name="Rectangle 22">
          <a:extLst>
            <a:ext uri="{FF2B5EF4-FFF2-40B4-BE49-F238E27FC236}">
              <a16:creationId xmlns:a16="http://schemas.microsoft.com/office/drawing/2014/main" id="{C842C2C0-79DA-4405-BBF2-5E765A2B3B24}"/>
            </a:ext>
          </a:extLst>
        </xdr:cNvPr>
        <xdr:cNvSpPr>
          <a:spLocks noChangeArrowheads="1"/>
        </xdr:cNvSpPr>
      </xdr:nvSpPr>
      <xdr:spPr bwMode="auto">
        <a:xfrm>
          <a:off x="2409825" y="2295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9</xdr:row>
      <xdr:rowOff>0</xdr:rowOff>
    </xdr:from>
    <xdr:ext cx="46295" cy="369397"/>
    <xdr:sp macro="" textlink="">
      <xdr:nvSpPr>
        <xdr:cNvPr id="514" name="Rectangle 22">
          <a:extLst>
            <a:ext uri="{FF2B5EF4-FFF2-40B4-BE49-F238E27FC236}">
              <a16:creationId xmlns:a16="http://schemas.microsoft.com/office/drawing/2014/main" id="{7884DA8C-D3A6-41DB-981E-52EB99A84AF3}"/>
            </a:ext>
          </a:extLst>
        </xdr:cNvPr>
        <xdr:cNvSpPr>
          <a:spLocks noChangeArrowheads="1"/>
        </xdr:cNvSpPr>
      </xdr:nvSpPr>
      <xdr:spPr bwMode="auto">
        <a:xfrm>
          <a:off x="2409825" y="2295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46295" cy="369397"/>
    <xdr:sp macro="" textlink="">
      <xdr:nvSpPr>
        <xdr:cNvPr id="515" name="Rectangle 22">
          <a:extLst>
            <a:ext uri="{FF2B5EF4-FFF2-40B4-BE49-F238E27FC236}">
              <a16:creationId xmlns:a16="http://schemas.microsoft.com/office/drawing/2014/main" id="{F8F243C8-E225-4AE4-A7FC-26AF1271A126}"/>
            </a:ext>
          </a:extLst>
        </xdr:cNvPr>
        <xdr:cNvSpPr>
          <a:spLocks noChangeArrowheads="1"/>
        </xdr:cNvSpPr>
      </xdr:nvSpPr>
      <xdr:spPr bwMode="auto">
        <a:xfrm>
          <a:off x="2409825" y="2486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46295" cy="369397"/>
    <xdr:sp macro="" textlink="">
      <xdr:nvSpPr>
        <xdr:cNvPr id="516" name="Rectangle 22">
          <a:extLst>
            <a:ext uri="{FF2B5EF4-FFF2-40B4-BE49-F238E27FC236}">
              <a16:creationId xmlns:a16="http://schemas.microsoft.com/office/drawing/2014/main" id="{E5EF8570-4BC4-4A5D-A3C4-D546A626E071}"/>
            </a:ext>
          </a:extLst>
        </xdr:cNvPr>
        <xdr:cNvSpPr>
          <a:spLocks noChangeArrowheads="1"/>
        </xdr:cNvSpPr>
      </xdr:nvSpPr>
      <xdr:spPr bwMode="auto">
        <a:xfrm>
          <a:off x="2409825" y="2486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46295" cy="369397"/>
    <xdr:sp macro="" textlink="">
      <xdr:nvSpPr>
        <xdr:cNvPr id="517" name="Rectangle 22">
          <a:extLst>
            <a:ext uri="{FF2B5EF4-FFF2-40B4-BE49-F238E27FC236}">
              <a16:creationId xmlns:a16="http://schemas.microsoft.com/office/drawing/2014/main" id="{804F0717-CF0B-4758-BE9F-D5CBB2D7DDE9}"/>
            </a:ext>
          </a:extLst>
        </xdr:cNvPr>
        <xdr:cNvSpPr>
          <a:spLocks noChangeArrowheads="1"/>
        </xdr:cNvSpPr>
      </xdr:nvSpPr>
      <xdr:spPr bwMode="auto">
        <a:xfrm>
          <a:off x="2409825" y="3629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46295" cy="369397"/>
    <xdr:sp macro="" textlink="">
      <xdr:nvSpPr>
        <xdr:cNvPr id="518" name="Rectangle 22">
          <a:extLst>
            <a:ext uri="{FF2B5EF4-FFF2-40B4-BE49-F238E27FC236}">
              <a16:creationId xmlns:a16="http://schemas.microsoft.com/office/drawing/2014/main" id="{05454111-9FE1-415F-8ACA-4EFB31ED1DE9}"/>
            </a:ext>
          </a:extLst>
        </xdr:cNvPr>
        <xdr:cNvSpPr>
          <a:spLocks noChangeArrowheads="1"/>
        </xdr:cNvSpPr>
      </xdr:nvSpPr>
      <xdr:spPr bwMode="auto">
        <a:xfrm>
          <a:off x="2409825" y="3629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46295" cy="369397"/>
    <xdr:sp macro="" textlink="">
      <xdr:nvSpPr>
        <xdr:cNvPr id="519" name="Rectangle 22">
          <a:extLst>
            <a:ext uri="{FF2B5EF4-FFF2-40B4-BE49-F238E27FC236}">
              <a16:creationId xmlns:a16="http://schemas.microsoft.com/office/drawing/2014/main" id="{E52E4C31-C0D5-4BED-80A0-E7462B8A3B35}"/>
            </a:ext>
          </a:extLst>
        </xdr:cNvPr>
        <xdr:cNvSpPr>
          <a:spLocks noChangeArrowheads="1"/>
        </xdr:cNvSpPr>
      </xdr:nvSpPr>
      <xdr:spPr bwMode="auto">
        <a:xfrm>
          <a:off x="2409825" y="3819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15</xdr:row>
      <xdr:rowOff>0</xdr:rowOff>
    </xdr:from>
    <xdr:ext cx="46295" cy="369397"/>
    <xdr:sp macro="" textlink="">
      <xdr:nvSpPr>
        <xdr:cNvPr id="520" name="Rectangle 22">
          <a:extLst>
            <a:ext uri="{FF2B5EF4-FFF2-40B4-BE49-F238E27FC236}">
              <a16:creationId xmlns:a16="http://schemas.microsoft.com/office/drawing/2014/main" id="{D9CA424C-D63D-4FD1-AF20-828C1608C479}"/>
            </a:ext>
          </a:extLst>
        </xdr:cNvPr>
        <xdr:cNvSpPr>
          <a:spLocks noChangeArrowheads="1"/>
        </xdr:cNvSpPr>
      </xdr:nvSpPr>
      <xdr:spPr bwMode="auto">
        <a:xfrm>
          <a:off x="2409825" y="3819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521" name="Rectangle 22">
          <a:extLst>
            <a:ext uri="{FF2B5EF4-FFF2-40B4-BE49-F238E27FC236}">
              <a16:creationId xmlns:a16="http://schemas.microsoft.com/office/drawing/2014/main" id="{2BF99A1D-3DF5-4ACA-A56F-77FD05E037FE}"/>
            </a:ext>
          </a:extLst>
        </xdr:cNvPr>
        <xdr:cNvSpPr>
          <a:spLocks noChangeArrowheads="1"/>
        </xdr:cNvSpPr>
      </xdr:nvSpPr>
      <xdr:spPr bwMode="auto">
        <a:xfrm>
          <a:off x="2409825" y="1533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522" name="Rectangle 22">
          <a:extLst>
            <a:ext uri="{FF2B5EF4-FFF2-40B4-BE49-F238E27FC236}">
              <a16:creationId xmlns:a16="http://schemas.microsoft.com/office/drawing/2014/main" id="{3A55A581-33E5-44CE-A245-A35839D1A42C}"/>
            </a:ext>
          </a:extLst>
        </xdr:cNvPr>
        <xdr:cNvSpPr>
          <a:spLocks noChangeArrowheads="1"/>
        </xdr:cNvSpPr>
      </xdr:nvSpPr>
      <xdr:spPr bwMode="auto">
        <a:xfrm>
          <a:off x="2409825" y="1533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523" name="Rectangle 22">
          <a:extLst>
            <a:ext uri="{FF2B5EF4-FFF2-40B4-BE49-F238E27FC236}">
              <a16:creationId xmlns:a16="http://schemas.microsoft.com/office/drawing/2014/main" id="{80E5BB66-B412-464F-86CE-87A0EB742545}"/>
            </a:ext>
          </a:extLst>
        </xdr:cNvPr>
        <xdr:cNvSpPr>
          <a:spLocks noChangeArrowheads="1"/>
        </xdr:cNvSpPr>
      </xdr:nvSpPr>
      <xdr:spPr bwMode="auto">
        <a:xfrm>
          <a:off x="2409825" y="1343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</xdr:row>
      <xdr:rowOff>0</xdr:rowOff>
    </xdr:from>
    <xdr:ext cx="46295" cy="369397"/>
    <xdr:sp macro="" textlink="">
      <xdr:nvSpPr>
        <xdr:cNvPr id="524" name="Rectangle 22">
          <a:extLst>
            <a:ext uri="{FF2B5EF4-FFF2-40B4-BE49-F238E27FC236}">
              <a16:creationId xmlns:a16="http://schemas.microsoft.com/office/drawing/2014/main" id="{298D3425-EC58-4259-9737-9BD71429A56F}"/>
            </a:ext>
          </a:extLst>
        </xdr:cNvPr>
        <xdr:cNvSpPr>
          <a:spLocks noChangeArrowheads="1"/>
        </xdr:cNvSpPr>
      </xdr:nvSpPr>
      <xdr:spPr bwMode="auto">
        <a:xfrm>
          <a:off x="2409825" y="1343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46295" cy="369397"/>
    <xdr:sp macro="" textlink="">
      <xdr:nvSpPr>
        <xdr:cNvPr id="525" name="Rectangle 22">
          <a:extLst>
            <a:ext uri="{FF2B5EF4-FFF2-40B4-BE49-F238E27FC236}">
              <a16:creationId xmlns:a16="http://schemas.microsoft.com/office/drawing/2014/main" id="{92DC8640-BE67-4DB0-ABA6-F76803367754}"/>
            </a:ext>
          </a:extLst>
        </xdr:cNvPr>
        <xdr:cNvSpPr>
          <a:spLocks noChangeArrowheads="1"/>
        </xdr:cNvSpPr>
      </xdr:nvSpPr>
      <xdr:spPr bwMode="auto">
        <a:xfrm>
          <a:off x="2409825" y="4962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46295" cy="369397"/>
    <xdr:sp macro="" textlink="">
      <xdr:nvSpPr>
        <xdr:cNvPr id="526" name="Rectangle 22">
          <a:extLst>
            <a:ext uri="{FF2B5EF4-FFF2-40B4-BE49-F238E27FC236}">
              <a16:creationId xmlns:a16="http://schemas.microsoft.com/office/drawing/2014/main" id="{7BE520BC-38B7-4EE1-9B2C-277BE6DAA262}"/>
            </a:ext>
          </a:extLst>
        </xdr:cNvPr>
        <xdr:cNvSpPr>
          <a:spLocks noChangeArrowheads="1"/>
        </xdr:cNvSpPr>
      </xdr:nvSpPr>
      <xdr:spPr bwMode="auto">
        <a:xfrm>
          <a:off x="2409825" y="4962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46295" cy="369397"/>
    <xdr:sp macro="" textlink="">
      <xdr:nvSpPr>
        <xdr:cNvPr id="527" name="Rectangle 22">
          <a:extLst>
            <a:ext uri="{FF2B5EF4-FFF2-40B4-BE49-F238E27FC236}">
              <a16:creationId xmlns:a16="http://schemas.microsoft.com/office/drawing/2014/main" id="{C0763AAE-5E0B-4997-BFEC-C9DCE70C1819}"/>
            </a:ext>
          </a:extLst>
        </xdr:cNvPr>
        <xdr:cNvSpPr>
          <a:spLocks noChangeArrowheads="1"/>
        </xdr:cNvSpPr>
      </xdr:nvSpPr>
      <xdr:spPr bwMode="auto">
        <a:xfrm>
          <a:off x="2409825" y="4962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20</xdr:row>
      <xdr:rowOff>0</xdr:rowOff>
    </xdr:from>
    <xdr:ext cx="46295" cy="369397"/>
    <xdr:sp macro="" textlink="">
      <xdr:nvSpPr>
        <xdr:cNvPr id="528" name="Rectangle 22">
          <a:extLst>
            <a:ext uri="{FF2B5EF4-FFF2-40B4-BE49-F238E27FC236}">
              <a16:creationId xmlns:a16="http://schemas.microsoft.com/office/drawing/2014/main" id="{AC33C02A-E770-4D4B-A6B0-32A0598C0C62}"/>
            </a:ext>
          </a:extLst>
        </xdr:cNvPr>
        <xdr:cNvSpPr>
          <a:spLocks noChangeArrowheads="1"/>
        </xdr:cNvSpPr>
      </xdr:nvSpPr>
      <xdr:spPr bwMode="auto">
        <a:xfrm>
          <a:off x="2409825" y="4962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46295" cy="369397"/>
    <xdr:sp macro="" textlink="">
      <xdr:nvSpPr>
        <xdr:cNvPr id="529" name="Rectangle 22">
          <a:extLst>
            <a:ext uri="{FF2B5EF4-FFF2-40B4-BE49-F238E27FC236}">
              <a16:creationId xmlns:a16="http://schemas.microsoft.com/office/drawing/2014/main" id="{7D28847C-B3C2-4AC4-9F06-1413B024CC98}"/>
            </a:ext>
          </a:extLst>
        </xdr:cNvPr>
        <xdr:cNvSpPr>
          <a:spLocks noChangeArrowheads="1"/>
        </xdr:cNvSpPr>
      </xdr:nvSpPr>
      <xdr:spPr bwMode="auto">
        <a:xfrm>
          <a:off x="2409825" y="5153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46295" cy="369397"/>
    <xdr:sp macro="" textlink="">
      <xdr:nvSpPr>
        <xdr:cNvPr id="530" name="Rectangle 22">
          <a:extLst>
            <a:ext uri="{FF2B5EF4-FFF2-40B4-BE49-F238E27FC236}">
              <a16:creationId xmlns:a16="http://schemas.microsoft.com/office/drawing/2014/main" id="{845E7EE3-2E83-42F6-BF89-696FD6F53F1C}"/>
            </a:ext>
          </a:extLst>
        </xdr:cNvPr>
        <xdr:cNvSpPr>
          <a:spLocks noChangeArrowheads="1"/>
        </xdr:cNvSpPr>
      </xdr:nvSpPr>
      <xdr:spPr bwMode="auto">
        <a:xfrm>
          <a:off x="2409825" y="5153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46295" cy="369397"/>
    <xdr:sp macro="" textlink="">
      <xdr:nvSpPr>
        <xdr:cNvPr id="531" name="Rectangle 22">
          <a:extLst>
            <a:ext uri="{FF2B5EF4-FFF2-40B4-BE49-F238E27FC236}">
              <a16:creationId xmlns:a16="http://schemas.microsoft.com/office/drawing/2014/main" id="{A997434E-665A-4B4F-A01D-C3D1BAF22010}"/>
            </a:ext>
          </a:extLst>
        </xdr:cNvPr>
        <xdr:cNvSpPr>
          <a:spLocks noChangeArrowheads="1"/>
        </xdr:cNvSpPr>
      </xdr:nvSpPr>
      <xdr:spPr bwMode="auto">
        <a:xfrm>
          <a:off x="2409825" y="5153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46295" cy="369397"/>
    <xdr:sp macro="" textlink="">
      <xdr:nvSpPr>
        <xdr:cNvPr id="532" name="Rectangle 22">
          <a:extLst>
            <a:ext uri="{FF2B5EF4-FFF2-40B4-BE49-F238E27FC236}">
              <a16:creationId xmlns:a16="http://schemas.microsoft.com/office/drawing/2014/main" id="{674F9001-C5FA-45AC-BAAA-F9A79C3E2697}"/>
            </a:ext>
          </a:extLst>
        </xdr:cNvPr>
        <xdr:cNvSpPr>
          <a:spLocks noChangeArrowheads="1"/>
        </xdr:cNvSpPr>
      </xdr:nvSpPr>
      <xdr:spPr bwMode="auto">
        <a:xfrm>
          <a:off x="2409825" y="5153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533" name="Rectangle 22">
          <a:extLst>
            <a:ext uri="{FF2B5EF4-FFF2-40B4-BE49-F238E27FC236}">
              <a16:creationId xmlns:a16="http://schemas.microsoft.com/office/drawing/2014/main" id="{6DAC4A92-9679-4856-B0DB-4307A338A126}"/>
            </a:ext>
          </a:extLst>
        </xdr:cNvPr>
        <xdr:cNvSpPr>
          <a:spLocks noChangeArrowheads="1"/>
        </xdr:cNvSpPr>
      </xdr:nvSpPr>
      <xdr:spPr bwMode="auto">
        <a:xfrm>
          <a:off x="2409825" y="12782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534" name="Rectangle 22">
          <a:extLst>
            <a:ext uri="{FF2B5EF4-FFF2-40B4-BE49-F238E27FC236}">
              <a16:creationId xmlns:a16="http://schemas.microsoft.com/office/drawing/2014/main" id="{28A8C475-13B1-43FB-B21D-79E2B571D5C6}"/>
            </a:ext>
          </a:extLst>
        </xdr:cNvPr>
        <xdr:cNvSpPr>
          <a:spLocks noChangeArrowheads="1"/>
        </xdr:cNvSpPr>
      </xdr:nvSpPr>
      <xdr:spPr bwMode="auto">
        <a:xfrm>
          <a:off x="2409825" y="12782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535" name="Rectangle 22">
          <a:extLst>
            <a:ext uri="{FF2B5EF4-FFF2-40B4-BE49-F238E27FC236}">
              <a16:creationId xmlns:a16="http://schemas.microsoft.com/office/drawing/2014/main" id="{73A59C2B-D356-47C5-A3A0-A1D843D10D54}"/>
            </a:ext>
          </a:extLst>
        </xdr:cNvPr>
        <xdr:cNvSpPr>
          <a:spLocks noChangeArrowheads="1"/>
        </xdr:cNvSpPr>
      </xdr:nvSpPr>
      <xdr:spPr bwMode="auto">
        <a:xfrm>
          <a:off x="2409825" y="12782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536" name="Rectangle 22">
          <a:extLst>
            <a:ext uri="{FF2B5EF4-FFF2-40B4-BE49-F238E27FC236}">
              <a16:creationId xmlns:a16="http://schemas.microsoft.com/office/drawing/2014/main" id="{9B03D062-B9BF-4F81-9071-E0515824FE32}"/>
            </a:ext>
          </a:extLst>
        </xdr:cNvPr>
        <xdr:cNvSpPr>
          <a:spLocks noChangeArrowheads="1"/>
        </xdr:cNvSpPr>
      </xdr:nvSpPr>
      <xdr:spPr bwMode="auto">
        <a:xfrm>
          <a:off x="2409825" y="12782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537" name="Rectangle 22">
          <a:extLst>
            <a:ext uri="{FF2B5EF4-FFF2-40B4-BE49-F238E27FC236}">
              <a16:creationId xmlns:a16="http://schemas.microsoft.com/office/drawing/2014/main" id="{C0C28000-8573-4F6E-8430-F837691662E7}"/>
            </a:ext>
          </a:extLst>
        </xdr:cNvPr>
        <xdr:cNvSpPr>
          <a:spLocks noChangeArrowheads="1"/>
        </xdr:cNvSpPr>
      </xdr:nvSpPr>
      <xdr:spPr bwMode="auto">
        <a:xfrm>
          <a:off x="2409825" y="12782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538" name="Rectangle 22">
          <a:extLst>
            <a:ext uri="{FF2B5EF4-FFF2-40B4-BE49-F238E27FC236}">
              <a16:creationId xmlns:a16="http://schemas.microsoft.com/office/drawing/2014/main" id="{0264FF19-2AD4-41F8-827F-7953D9EBA415}"/>
            </a:ext>
          </a:extLst>
        </xdr:cNvPr>
        <xdr:cNvSpPr>
          <a:spLocks noChangeArrowheads="1"/>
        </xdr:cNvSpPr>
      </xdr:nvSpPr>
      <xdr:spPr bwMode="auto">
        <a:xfrm>
          <a:off x="2409825" y="12782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539" name="Rectangle 22">
          <a:extLst>
            <a:ext uri="{FF2B5EF4-FFF2-40B4-BE49-F238E27FC236}">
              <a16:creationId xmlns:a16="http://schemas.microsoft.com/office/drawing/2014/main" id="{C972B075-0CD3-4863-8DF7-D22163E05A84}"/>
            </a:ext>
          </a:extLst>
        </xdr:cNvPr>
        <xdr:cNvSpPr>
          <a:spLocks noChangeArrowheads="1"/>
        </xdr:cNvSpPr>
      </xdr:nvSpPr>
      <xdr:spPr bwMode="auto">
        <a:xfrm>
          <a:off x="2409825" y="12782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540" name="Rectangle 22">
          <a:extLst>
            <a:ext uri="{FF2B5EF4-FFF2-40B4-BE49-F238E27FC236}">
              <a16:creationId xmlns:a16="http://schemas.microsoft.com/office/drawing/2014/main" id="{04BD626A-F156-4FC5-88B4-7C473956307A}"/>
            </a:ext>
          </a:extLst>
        </xdr:cNvPr>
        <xdr:cNvSpPr>
          <a:spLocks noChangeArrowheads="1"/>
        </xdr:cNvSpPr>
      </xdr:nvSpPr>
      <xdr:spPr bwMode="auto">
        <a:xfrm>
          <a:off x="2409825" y="12782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541" name="Rectangle 22">
          <a:extLst>
            <a:ext uri="{FF2B5EF4-FFF2-40B4-BE49-F238E27FC236}">
              <a16:creationId xmlns:a16="http://schemas.microsoft.com/office/drawing/2014/main" id="{465E02C0-B345-48E9-A252-AB962DE697D8}"/>
            </a:ext>
          </a:extLst>
        </xdr:cNvPr>
        <xdr:cNvSpPr>
          <a:spLocks noChangeArrowheads="1"/>
        </xdr:cNvSpPr>
      </xdr:nvSpPr>
      <xdr:spPr bwMode="auto">
        <a:xfrm>
          <a:off x="2409825" y="12782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61</xdr:row>
      <xdr:rowOff>0</xdr:rowOff>
    </xdr:from>
    <xdr:ext cx="46295" cy="369397"/>
    <xdr:sp macro="" textlink="">
      <xdr:nvSpPr>
        <xdr:cNvPr id="542" name="Rectangle 22">
          <a:extLst>
            <a:ext uri="{FF2B5EF4-FFF2-40B4-BE49-F238E27FC236}">
              <a16:creationId xmlns:a16="http://schemas.microsoft.com/office/drawing/2014/main" id="{D443634B-BD59-4217-A504-CEDA660D0F9D}"/>
            </a:ext>
          </a:extLst>
        </xdr:cNvPr>
        <xdr:cNvSpPr>
          <a:spLocks noChangeArrowheads="1"/>
        </xdr:cNvSpPr>
      </xdr:nvSpPr>
      <xdr:spPr bwMode="auto">
        <a:xfrm>
          <a:off x="2409825" y="12782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543" name="Rectangle 22">
          <a:extLst>
            <a:ext uri="{FF2B5EF4-FFF2-40B4-BE49-F238E27FC236}">
              <a16:creationId xmlns:a16="http://schemas.microsoft.com/office/drawing/2014/main" id="{5220DF69-2535-4C63-8BCF-C68CF7777687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544" name="Rectangle 22">
          <a:extLst>
            <a:ext uri="{FF2B5EF4-FFF2-40B4-BE49-F238E27FC236}">
              <a16:creationId xmlns:a16="http://schemas.microsoft.com/office/drawing/2014/main" id="{4FF2C01F-FADA-4087-91E8-B6B4FDD99DC1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545" name="Rectangle 22">
          <a:extLst>
            <a:ext uri="{FF2B5EF4-FFF2-40B4-BE49-F238E27FC236}">
              <a16:creationId xmlns:a16="http://schemas.microsoft.com/office/drawing/2014/main" id="{2F82EBBF-6574-4CDA-BC5B-845FE93CA9A3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46295" cy="369397"/>
    <xdr:sp macro="" textlink="">
      <xdr:nvSpPr>
        <xdr:cNvPr id="546" name="Rectangle 22">
          <a:extLst>
            <a:ext uri="{FF2B5EF4-FFF2-40B4-BE49-F238E27FC236}">
              <a16:creationId xmlns:a16="http://schemas.microsoft.com/office/drawing/2014/main" id="{EF62188E-2DD2-4C6E-9177-5F5C952A892C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295" cy="369397"/>
    <xdr:sp macro="" textlink="">
      <xdr:nvSpPr>
        <xdr:cNvPr id="547" name="Rectangle 22">
          <a:extLst>
            <a:ext uri="{FF2B5EF4-FFF2-40B4-BE49-F238E27FC236}">
              <a16:creationId xmlns:a16="http://schemas.microsoft.com/office/drawing/2014/main" id="{20853605-AFCE-4E7E-9FD3-1A3FD2F86408}"/>
            </a:ext>
          </a:extLst>
        </xdr:cNvPr>
        <xdr:cNvSpPr>
          <a:spLocks noChangeArrowheads="1"/>
        </xdr:cNvSpPr>
      </xdr:nvSpPr>
      <xdr:spPr bwMode="auto">
        <a:xfrm>
          <a:off x="2409825" y="1533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295" cy="369397"/>
    <xdr:sp macro="" textlink="">
      <xdr:nvSpPr>
        <xdr:cNvPr id="548" name="Rectangle 22">
          <a:extLst>
            <a:ext uri="{FF2B5EF4-FFF2-40B4-BE49-F238E27FC236}">
              <a16:creationId xmlns:a16="http://schemas.microsoft.com/office/drawing/2014/main" id="{3D702C7D-ABE0-4741-97AE-AF363F27FC79}"/>
            </a:ext>
          </a:extLst>
        </xdr:cNvPr>
        <xdr:cNvSpPr>
          <a:spLocks noChangeArrowheads="1"/>
        </xdr:cNvSpPr>
      </xdr:nvSpPr>
      <xdr:spPr bwMode="auto">
        <a:xfrm>
          <a:off x="2409825" y="1533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295" cy="369397"/>
    <xdr:sp macro="" textlink="">
      <xdr:nvSpPr>
        <xdr:cNvPr id="549" name="Rectangle 22">
          <a:extLst>
            <a:ext uri="{FF2B5EF4-FFF2-40B4-BE49-F238E27FC236}">
              <a16:creationId xmlns:a16="http://schemas.microsoft.com/office/drawing/2014/main" id="{175FB252-07B0-4290-ABB8-751737ECAF0C}"/>
            </a:ext>
          </a:extLst>
        </xdr:cNvPr>
        <xdr:cNvSpPr>
          <a:spLocks noChangeArrowheads="1"/>
        </xdr:cNvSpPr>
      </xdr:nvSpPr>
      <xdr:spPr bwMode="auto">
        <a:xfrm>
          <a:off x="2409825" y="1724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</xdr:row>
      <xdr:rowOff>0</xdr:rowOff>
    </xdr:from>
    <xdr:ext cx="46295" cy="369397"/>
    <xdr:sp macro="" textlink="">
      <xdr:nvSpPr>
        <xdr:cNvPr id="550" name="Rectangle 22">
          <a:extLst>
            <a:ext uri="{FF2B5EF4-FFF2-40B4-BE49-F238E27FC236}">
              <a16:creationId xmlns:a16="http://schemas.microsoft.com/office/drawing/2014/main" id="{A203FE88-3C70-407D-A00E-4AFF138BCC61}"/>
            </a:ext>
          </a:extLst>
        </xdr:cNvPr>
        <xdr:cNvSpPr>
          <a:spLocks noChangeArrowheads="1"/>
        </xdr:cNvSpPr>
      </xdr:nvSpPr>
      <xdr:spPr bwMode="auto">
        <a:xfrm>
          <a:off x="2409825" y="1724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51" name="Rectangle 22">
          <a:extLst>
            <a:ext uri="{FF2B5EF4-FFF2-40B4-BE49-F238E27FC236}">
              <a16:creationId xmlns:a16="http://schemas.microsoft.com/office/drawing/2014/main" id="{B4209202-EE53-4A96-A958-F791D1BCA45F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52" name="Rectangle 22">
          <a:extLst>
            <a:ext uri="{FF2B5EF4-FFF2-40B4-BE49-F238E27FC236}">
              <a16:creationId xmlns:a16="http://schemas.microsoft.com/office/drawing/2014/main" id="{CCE78B73-47FF-470F-A754-3A9CA4D75D5F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53" name="Rectangle 22">
          <a:extLst>
            <a:ext uri="{FF2B5EF4-FFF2-40B4-BE49-F238E27FC236}">
              <a16:creationId xmlns:a16="http://schemas.microsoft.com/office/drawing/2014/main" id="{34CF0698-D848-426A-BC32-16CE02384EBA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54" name="Rectangle 22">
          <a:extLst>
            <a:ext uri="{FF2B5EF4-FFF2-40B4-BE49-F238E27FC236}">
              <a16:creationId xmlns:a16="http://schemas.microsoft.com/office/drawing/2014/main" id="{341829C0-3106-4A5B-AB0C-5CB21868530D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55" name="Rectangle 22">
          <a:extLst>
            <a:ext uri="{FF2B5EF4-FFF2-40B4-BE49-F238E27FC236}">
              <a16:creationId xmlns:a16="http://schemas.microsoft.com/office/drawing/2014/main" id="{B1FBFB2F-5334-45E3-A54D-907AFB70B078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56" name="Rectangle 22">
          <a:extLst>
            <a:ext uri="{FF2B5EF4-FFF2-40B4-BE49-F238E27FC236}">
              <a16:creationId xmlns:a16="http://schemas.microsoft.com/office/drawing/2014/main" id="{A10E7344-7B0C-4427-AADB-7D2943A88074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57" name="Rectangle 22">
          <a:extLst>
            <a:ext uri="{FF2B5EF4-FFF2-40B4-BE49-F238E27FC236}">
              <a16:creationId xmlns:a16="http://schemas.microsoft.com/office/drawing/2014/main" id="{00868443-6351-4DAF-9818-2F8B565B234D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58" name="Rectangle 22">
          <a:extLst>
            <a:ext uri="{FF2B5EF4-FFF2-40B4-BE49-F238E27FC236}">
              <a16:creationId xmlns:a16="http://schemas.microsoft.com/office/drawing/2014/main" id="{861E018C-84B5-4A7E-80FB-B81D23D9DB20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59" name="Rectangle 22">
          <a:extLst>
            <a:ext uri="{FF2B5EF4-FFF2-40B4-BE49-F238E27FC236}">
              <a16:creationId xmlns:a16="http://schemas.microsoft.com/office/drawing/2014/main" id="{333CEB57-BAC5-4633-8D2A-5FA2CD6C2961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60" name="Rectangle 22">
          <a:extLst>
            <a:ext uri="{FF2B5EF4-FFF2-40B4-BE49-F238E27FC236}">
              <a16:creationId xmlns:a16="http://schemas.microsoft.com/office/drawing/2014/main" id="{54BB1DF6-4BA7-4C84-AF2D-5BCD6E89CAD9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61" name="Rectangle 22">
          <a:extLst>
            <a:ext uri="{FF2B5EF4-FFF2-40B4-BE49-F238E27FC236}">
              <a16:creationId xmlns:a16="http://schemas.microsoft.com/office/drawing/2014/main" id="{ABA73936-9CB9-492A-A1BE-61CE5806E85B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62" name="Rectangle 22">
          <a:extLst>
            <a:ext uri="{FF2B5EF4-FFF2-40B4-BE49-F238E27FC236}">
              <a16:creationId xmlns:a16="http://schemas.microsoft.com/office/drawing/2014/main" id="{9EB543EB-BB5A-426A-BADB-530C41F34FED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63" name="Rectangle 22">
          <a:extLst>
            <a:ext uri="{FF2B5EF4-FFF2-40B4-BE49-F238E27FC236}">
              <a16:creationId xmlns:a16="http://schemas.microsoft.com/office/drawing/2014/main" id="{6928A90C-4BDF-4D93-A020-AC8512D1E982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64" name="Rectangle 22">
          <a:extLst>
            <a:ext uri="{FF2B5EF4-FFF2-40B4-BE49-F238E27FC236}">
              <a16:creationId xmlns:a16="http://schemas.microsoft.com/office/drawing/2014/main" id="{FAABA7B5-E14A-47B8-976E-B7C400972BA9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65" name="Rectangle 22">
          <a:extLst>
            <a:ext uri="{FF2B5EF4-FFF2-40B4-BE49-F238E27FC236}">
              <a16:creationId xmlns:a16="http://schemas.microsoft.com/office/drawing/2014/main" id="{9235CE21-0E42-46A3-9821-C4FB6B7C32AD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66" name="Rectangle 22">
          <a:extLst>
            <a:ext uri="{FF2B5EF4-FFF2-40B4-BE49-F238E27FC236}">
              <a16:creationId xmlns:a16="http://schemas.microsoft.com/office/drawing/2014/main" id="{28AA0BEB-03D1-42CA-B157-7A695C7B8961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67" name="Rectangle 22">
          <a:extLst>
            <a:ext uri="{FF2B5EF4-FFF2-40B4-BE49-F238E27FC236}">
              <a16:creationId xmlns:a16="http://schemas.microsoft.com/office/drawing/2014/main" id="{88E57115-0E97-4DFB-BC47-A7BD1E5EA65B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68" name="Rectangle 22">
          <a:extLst>
            <a:ext uri="{FF2B5EF4-FFF2-40B4-BE49-F238E27FC236}">
              <a16:creationId xmlns:a16="http://schemas.microsoft.com/office/drawing/2014/main" id="{7F73C9AE-40A0-4C57-B7C3-4C3AFE66985F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69" name="Rectangle 22">
          <a:extLst>
            <a:ext uri="{FF2B5EF4-FFF2-40B4-BE49-F238E27FC236}">
              <a16:creationId xmlns:a16="http://schemas.microsoft.com/office/drawing/2014/main" id="{87935DAB-0C37-4190-9771-857ADE43AF87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70" name="Rectangle 22">
          <a:extLst>
            <a:ext uri="{FF2B5EF4-FFF2-40B4-BE49-F238E27FC236}">
              <a16:creationId xmlns:a16="http://schemas.microsoft.com/office/drawing/2014/main" id="{23965976-CE97-47ED-8885-D3BA39C85B67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71" name="Rectangle 22">
          <a:extLst>
            <a:ext uri="{FF2B5EF4-FFF2-40B4-BE49-F238E27FC236}">
              <a16:creationId xmlns:a16="http://schemas.microsoft.com/office/drawing/2014/main" id="{CF673A11-D41A-42B1-B8B2-8291A5ACA224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72" name="Rectangle 22">
          <a:extLst>
            <a:ext uri="{FF2B5EF4-FFF2-40B4-BE49-F238E27FC236}">
              <a16:creationId xmlns:a16="http://schemas.microsoft.com/office/drawing/2014/main" id="{E0D9EC7B-1668-40A3-8FB0-C4F1266D8F90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73" name="Rectangle 22">
          <a:extLst>
            <a:ext uri="{FF2B5EF4-FFF2-40B4-BE49-F238E27FC236}">
              <a16:creationId xmlns:a16="http://schemas.microsoft.com/office/drawing/2014/main" id="{2D60AA55-0AAB-4505-B1AF-334C861A5BDC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74" name="Rectangle 22">
          <a:extLst>
            <a:ext uri="{FF2B5EF4-FFF2-40B4-BE49-F238E27FC236}">
              <a16:creationId xmlns:a16="http://schemas.microsoft.com/office/drawing/2014/main" id="{B9BBD516-AD9C-4A2A-8110-DE6D90E7C692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75" name="Rectangle 22">
          <a:extLst>
            <a:ext uri="{FF2B5EF4-FFF2-40B4-BE49-F238E27FC236}">
              <a16:creationId xmlns:a16="http://schemas.microsoft.com/office/drawing/2014/main" id="{C85823C4-7A37-4C08-944C-6B1F873E1DD1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76" name="Rectangle 22">
          <a:extLst>
            <a:ext uri="{FF2B5EF4-FFF2-40B4-BE49-F238E27FC236}">
              <a16:creationId xmlns:a16="http://schemas.microsoft.com/office/drawing/2014/main" id="{9804586E-EC31-47BE-8F44-A9113B52DE0C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77" name="Rectangle 22">
          <a:extLst>
            <a:ext uri="{FF2B5EF4-FFF2-40B4-BE49-F238E27FC236}">
              <a16:creationId xmlns:a16="http://schemas.microsoft.com/office/drawing/2014/main" id="{44EEF3BC-3688-4A28-9F53-DE0A43ADF7F5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78" name="Rectangle 22">
          <a:extLst>
            <a:ext uri="{FF2B5EF4-FFF2-40B4-BE49-F238E27FC236}">
              <a16:creationId xmlns:a16="http://schemas.microsoft.com/office/drawing/2014/main" id="{8F6C4433-9E6E-42C5-8485-6378CD0858F1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79" name="Rectangle 22">
          <a:extLst>
            <a:ext uri="{FF2B5EF4-FFF2-40B4-BE49-F238E27FC236}">
              <a16:creationId xmlns:a16="http://schemas.microsoft.com/office/drawing/2014/main" id="{282BD7D7-C8B8-4A1B-BAE7-7E114C4CD9E5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80" name="Rectangle 22">
          <a:extLst>
            <a:ext uri="{FF2B5EF4-FFF2-40B4-BE49-F238E27FC236}">
              <a16:creationId xmlns:a16="http://schemas.microsoft.com/office/drawing/2014/main" id="{588EA334-C9B1-4F0C-B8DA-DAAD7F19C7F2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81" name="Rectangle 22">
          <a:extLst>
            <a:ext uri="{FF2B5EF4-FFF2-40B4-BE49-F238E27FC236}">
              <a16:creationId xmlns:a16="http://schemas.microsoft.com/office/drawing/2014/main" id="{B6F8D653-8E36-4B3A-AA47-6EF26A4639C0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82" name="Rectangle 22">
          <a:extLst>
            <a:ext uri="{FF2B5EF4-FFF2-40B4-BE49-F238E27FC236}">
              <a16:creationId xmlns:a16="http://schemas.microsoft.com/office/drawing/2014/main" id="{F3EF2A89-9F86-43D4-A555-403EE9D9CE39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77</xdr:row>
      <xdr:rowOff>0</xdr:rowOff>
    </xdr:from>
    <xdr:ext cx="46295" cy="369397"/>
    <xdr:sp macro="" textlink="">
      <xdr:nvSpPr>
        <xdr:cNvPr id="583" name="Rectangle 22">
          <a:extLst>
            <a:ext uri="{FF2B5EF4-FFF2-40B4-BE49-F238E27FC236}">
              <a16:creationId xmlns:a16="http://schemas.microsoft.com/office/drawing/2014/main" id="{18F028C4-35BF-43BC-97D6-88850C0CE87A}"/>
            </a:ext>
          </a:extLst>
        </xdr:cNvPr>
        <xdr:cNvSpPr>
          <a:spLocks noChangeArrowheads="1"/>
        </xdr:cNvSpPr>
      </xdr:nvSpPr>
      <xdr:spPr bwMode="auto">
        <a:xfrm>
          <a:off x="2409825" y="14687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77</xdr:row>
      <xdr:rowOff>0</xdr:rowOff>
    </xdr:from>
    <xdr:ext cx="46295" cy="369397"/>
    <xdr:sp macro="" textlink="">
      <xdr:nvSpPr>
        <xdr:cNvPr id="584" name="Rectangle 22">
          <a:extLst>
            <a:ext uri="{FF2B5EF4-FFF2-40B4-BE49-F238E27FC236}">
              <a16:creationId xmlns:a16="http://schemas.microsoft.com/office/drawing/2014/main" id="{BB8D4DF5-A6C4-453A-9358-60FBFD7AFB0F}"/>
            </a:ext>
          </a:extLst>
        </xdr:cNvPr>
        <xdr:cNvSpPr>
          <a:spLocks noChangeArrowheads="1"/>
        </xdr:cNvSpPr>
      </xdr:nvSpPr>
      <xdr:spPr bwMode="auto">
        <a:xfrm>
          <a:off x="2409825" y="14687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77</xdr:row>
      <xdr:rowOff>0</xdr:rowOff>
    </xdr:from>
    <xdr:ext cx="46295" cy="369397"/>
    <xdr:sp macro="" textlink="">
      <xdr:nvSpPr>
        <xdr:cNvPr id="585" name="Rectangle 22">
          <a:extLst>
            <a:ext uri="{FF2B5EF4-FFF2-40B4-BE49-F238E27FC236}">
              <a16:creationId xmlns:a16="http://schemas.microsoft.com/office/drawing/2014/main" id="{4F9D87BD-EE14-4F64-BFFC-A88783EA0B12}"/>
            </a:ext>
          </a:extLst>
        </xdr:cNvPr>
        <xdr:cNvSpPr>
          <a:spLocks noChangeArrowheads="1"/>
        </xdr:cNvSpPr>
      </xdr:nvSpPr>
      <xdr:spPr bwMode="auto">
        <a:xfrm>
          <a:off x="2409825" y="14687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77</xdr:row>
      <xdr:rowOff>0</xdr:rowOff>
    </xdr:from>
    <xdr:ext cx="46295" cy="369397"/>
    <xdr:sp macro="" textlink="">
      <xdr:nvSpPr>
        <xdr:cNvPr id="586" name="Rectangle 22">
          <a:extLst>
            <a:ext uri="{FF2B5EF4-FFF2-40B4-BE49-F238E27FC236}">
              <a16:creationId xmlns:a16="http://schemas.microsoft.com/office/drawing/2014/main" id="{473BEE53-10AA-457A-861A-D495096F0B41}"/>
            </a:ext>
          </a:extLst>
        </xdr:cNvPr>
        <xdr:cNvSpPr>
          <a:spLocks noChangeArrowheads="1"/>
        </xdr:cNvSpPr>
      </xdr:nvSpPr>
      <xdr:spPr bwMode="auto">
        <a:xfrm>
          <a:off x="2409825" y="14687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87" name="Rectangle 22">
          <a:extLst>
            <a:ext uri="{FF2B5EF4-FFF2-40B4-BE49-F238E27FC236}">
              <a16:creationId xmlns:a16="http://schemas.microsoft.com/office/drawing/2014/main" id="{858D52C7-EBF9-48C1-A1BA-4B674953E40F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88" name="Rectangle 22">
          <a:extLst>
            <a:ext uri="{FF2B5EF4-FFF2-40B4-BE49-F238E27FC236}">
              <a16:creationId xmlns:a16="http://schemas.microsoft.com/office/drawing/2014/main" id="{94B21D95-EFF0-4D1C-885D-7A90917E1E1F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89" name="Rectangle 22">
          <a:extLst>
            <a:ext uri="{FF2B5EF4-FFF2-40B4-BE49-F238E27FC236}">
              <a16:creationId xmlns:a16="http://schemas.microsoft.com/office/drawing/2014/main" id="{618D75CC-2AC5-4F67-9050-EE7B261B548B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76</xdr:row>
      <xdr:rowOff>0</xdr:rowOff>
    </xdr:from>
    <xdr:ext cx="46295" cy="369397"/>
    <xdr:sp macro="" textlink="">
      <xdr:nvSpPr>
        <xdr:cNvPr id="590" name="Rectangle 22">
          <a:extLst>
            <a:ext uri="{FF2B5EF4-FFF2-40B4-BE49-F238E27FC236}">
              <a16:creationId xmlns:a16="http://schemas.microsoft.com/office/drawing/2014/main" id="{608F9EB7-5BF1-4C52-9970-8AD0FC3B6E62}"/>
            </a:ext>
          </a:extLst>
        </xdr:cNvPr>
        <xdr:cNvSpPr>
          <a:spLocks noChangeArrowheads="1"/>
        </xdr:cNvSpPr>
      </xdr:nvSpPr>
      <xdr:spPr bwMode="auto">
        <a:xfrm>
          <a:off x="2409825" y="14497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591" name="Rectangle 22">
          <a:extLst>
            <a:ext uri="{FF2B5EF4-FFF2-40B4-BE49-F238E27FC236}">
              <a16:creationId xmlns:a16="http://schemas.microsoft.com/office/drawing/2014/main" id="{69925485-75CB-4158-8499-DC5A6463EB6D}"/>
            </a:ext>
          </a:extLst>
        </xdr:cNvPr>
        <xdr:cNvSpPr>
          <a:spLocks noChangeArrowheads="1"/>
        </xdr:cNvSpPr>
      </xdr:nvSpPr>
      <xdr:spPr bwMode="auto">
        <a:xfrm>
          <a:off x="2409825" y="12973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592" name="Rectangle 22">
          <a:extLst>
            <a:ext uri="{FF2B5EF4-FFF2-40B4-BE49-F238E27FC236}">
              <a16:creationId xmlns:a16="http://schemas.microsoft.com/office/drawing/2014/main" id="{8385F427-6876-4B18-B980-645AD53805F3}"/>
            </a:ext>
          </a:extLst>
        </xdr:cNvPr>
        <xdr:cNvSpPr>
          <a:spLocks noChangeArrowheads="1"/>
        </xdr:cNvSpPr>
      </xdr:nvSpPr>
      <xdr:spPr bwMode="auto">
        <a:xfrm>
          <a:off x="2409825" y="12973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593" name="Rectangle 22">
          <a:extLst>
            <a:ext uri="{FF2B5EF4-FFF2-40B4-BE49-F238E27FC236}">
              <a16:creationId xmlns:a16="http://schemas.microsoft.com/office/drawing/2014/main" id="{BBD674B6-EEB4-46B5-AF81-13DD792E054B}"/>
            </a:ext>
          </a:extLst>
        </xdr:cNvPr>
        <xdr:cNvSpPr>
          <a:spLocks noChangeArrowheads="1"/>
        </xdr:cNvSpPr>
      </xdr:nvSpPr>
      <xdr:spPr bwMode="auto">
        <a:xfrm>
          <a:off x="2409825" y="12973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594" name="Rectangle 22">
          <a:extLst>
            <a:ext uri="{FF2B5EF4-FFF2-40B4-BE49-F238E27FC236}">
              <a16:creationId xmlns:a16="http://schemas.microsoft.com/office/drawing/2014/main" id="{0ADFB2F4-6E29-43A9-B31E-A158919DF686}"/>
            </a:ext>
          </a:extLst>
        </xdr:cNvPr>
        <xdr:cNvSpPr>
          <a:spLocks noChangeArrowheads="1"/>
        </xdr:cNvSpPr>
      </xdr:nvSpPr>
      <xdr:spPr bwMode="auto">
        <a:xfrm>
          <a:off x="2409825" y="12973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595" name="Rectangle 22">
          <a:extLst>
            <a:ext uri="{FF2B5EF4-FFF2-40B4-BE49-F238E27FC236}">
              <a16:creationId xmlns:a16="http://schemas.microsoft.com/office/drawing/2014/main" id="{9274A73C-EEA7-4CA0-BDB3-7403FE7E24A6}"/>
            </a:ext>
          </a:extLst>
        </xdr:cNvPr>
        <xdr:cNvSpPr>
          <a:spLocks noChangeArrowheads="1"/>
        </xdr:cNvSpPr>
      </xdr:nvSpPr>
      <xdr:spPr bwMode="auto">
        <a:xfrm>
          <a:off x="2409825" y="12973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596" name="Rectangle 22">
          <a:extLst>
            <a:ext uri="{FF2B5EF4-FFF2-40B4-BE49-F238E27FC236}">
              <a16:creationId xmlns:a16="http://schemas.microsoft.com/office/drawing/2014/main" id="{95800F4B-80AD-465A-B560-0A4816C10781}"/>
            </a:ext>
          </a:extLst>
        </xdr:cNvPr>
        <xdr:cNvSpPr>
          <a:spLocks noChangeArrowheads="1"/>
        </xdr:cNvSpPr>
      </xdr:nvSpPr>
      <xdr:spPr bwMode="auto">
        <a:xfrm>
          <a:off x="2409825" y="12973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597" name="Rectangle 22">
          <a:extLst>
            <a:ext uri="{FF2B5EF4-FFF2-40B4-BE49-F238E27FC236}">
              <a16:creationId xmlns:a16="http://schemas.microsoft.com/office/drawing/2014/main" id="{8C90F051-B9CF-4F0A-9A02-B98146E124CB}"/>
            </a:ext>
          </a:extLst>
        </xdr:cNvPr>
        <xdr:cNvSpPr>
          <a:spLocks noChangeArrowheads="1"/>
        </xdr:cNvSpPr>
      </xdr:nvSpPr>
      <xdr:spPr bwMode="auto">
        <a:xfrm>
          <a:off x="2409825" y="12973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598" name="Rectangle 22">
          <a:extLst>
            <a:ext uri="{FF2B5EF4-FFF2-40B4-BE49-F238E27FC236}">
              <a16:creationId xmlns:a16="http://schemas.microsoft.com/office/drawing/2014/main" id="{0CAAE6E2-B755-4444-B16F-B1E922994B33}"/>
            </a:ext>
          </a:extLst>
        </xdr:cNvPr>
        <xdr:cNvSpPr>
          <a:spLocks noChangeArrowheads="1"/>
        </xdr:cNvSpPr>
      </xdr:nvSpPr>
      <xdr:spPr bwMode="auto">
        <a:xfrm>
          <a:off x="2409825" y="12973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599" name="Rectangle 22">
          <a:extLst>
            <a:ext uri="{FF2B5EF4-FFF2-40B4-BE49-F238E27FC236}">
              <a16:creationId xmlns:a16="http://schemas.microsoft.com/office/drawing/2014/main" id="{743EB7F5-B115-4D1C-9DD8-0B099E8612DD}"/>
            </a:ext>
          </a:extLst>
        </xdr:cNvPr>
        <xdr:cNvSpPr>
          <a:spLocks noChangeArrowheads="1"/>
        </xdr:cNvSpPr>
      </xdr:nvSpPr>
      <xdr:spPr bwMode="auto">
        <a:xfrm>
          <a:off x="2409825" y="12973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69</xdr:row>
      <xdr:rowOff>0</xdr:rowOff>
    </xdr:from>
    <xdr:ext cx="46295" cy="369397"/>
    <xdr:sp macro="" textlink="">
      <xdr:nvSpPr>
        <xdr:cNvPr id="600" name="Rectangle 22">
          <a:extLst>
            <a:ext uri="{FF2B5EF4-FFF2-40B4-BE49-F238E27FC236}">
              <a16:creationId xmlns:a16="http://schemas.microsoft.com/office/drawing/2014/main" id="{9942DDCD-B1B9-4F11-8CC9-D9FFFCBF4E27}"/>
            </a:ext>
          </a:extLst>
        </xdr:cNvPr>
        <xdr:cNvSpPr>
          <a:spLocks noChangeArrowheads="1"/>
        </xdr:cNvSpPr>
      </xdr:nvSpPr>
      <xdr:spPr bwMode="auto">
        <a:xfrm>
          <a:off x="2409825" y="12973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46295" cy="369397"/>
    <xdr:sp macro="" textlink="">
      <xdr:nvSpPr>
        <xdr:cNvPr id="601" name="Rectangle 22">
          <a:extLst>
            <a:ext uri="{FF2B5EF4-FFF2-40B4-BE49-F238E27FC236}">
              <a16:creationId xmlns:a16="http://schemas.microsoft.com/office/drawing/2014/main" id="{84867096-99F1-45BC-BB69-DEFE40033278}"/>
            </a:ext>
          </a:extLst>
        </xdr:cNvPr>
        <xdr:cNvSpPr>
          <a:spLocks noChangeArrowheads="1"/>
        </xdr:cNvSpPr>
      </xdr:nvSpPr>
      <xdr:spPr bwMode="auto">
        <a:xfrm>
          <a:off x="2409825" y="1724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46295" cy="369397"/>
    <xdr:sp macro="" textlink="">
      <xdr:nvSpPr>
        <xdr:cNvPr id="602" name="Rectangle 22">
          <a:extLst>
            <a:ext uri="{FF2B5EF4-FFF2-40B4-BE49-F238E27FC236}">
              <a16:creationId xmlns:a16="http://schemas.microsoft.com/office/drawing/2014/main" id="{6A25F370-7BD6-46C6-B1FB-A474E4083669}"/>
            </a:ext>
          </a:extLst>
        </xdr:cNvPr>
        <xdr:cNvSpPr>
          <a:spLocks noChangeArrowheads="1"/>
        </xdr:cNvSpPr>
      </xdr:nvSpPr>
      <xdr:spPr bwMode="auto">
        <a:xfrm>
          <a:off x="2409825" y="1724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46295" cy="369397"/>
    <xdr:sp macro="" textlink="">
      <xdr:nvSpPr>
        <xdr:cNvPr id="603" name="Rectangle 22">
          <a:extLst>
            <a:ext uri="{FF2B5EF4-FFF2-40B4-BE49-F238E27FC236}">
              <a16:creationId xmlns:a16="http://schemas.microsoft.com/office/drawing/2014/main" id="{07F95D47-D07C-4432-9A61-4B262F150818}"/>
            </a:ext>
          </a:extLst>
        </xdr:cNvPr>
        <xdr:cNvSpPr>
          <a:spLocks noChangeArrowheads="1"/>
        </xdr:cNvSpPr>
      </xdr:nvSpPr>
      <xdr:spPr bwMode="auto">
        <a:xfrm>
          <a:off x="2409825" y="1724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46295" cy="369397"/>
    <xdr:sp macro="" textlink="">
      <xdr:nvSpPr>
        <xdr:cNvPr id="604" name="Rectangle 22">
          <a:extLst>
            <a:ext uri="{FF2B5EF4-FFF2-40B4-BE49-F238E27FC236}">
              <a16:creationId xmlns:a16="http://schemas.microsoft.com/office/drawing/2014/main" id="{39B30710-B349-4A75-8B27-0BD44E58E973}"/>
            </a:ext>
          </a:extLst>
        </xdr:cNvPr>
        <xdr:cNvSpPr>
          <a:spLocks noChangeArrowheads="1"/>
        </xdr:cNvSpPr>
      </xdr:nvSpPr>
      <xdr:spPr bwMode="auto">
        <a:xfrm>
          <a:off x="2409825" y="1724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46295" cy="369397"/>
    <xdr:sp macro="" textlink="">
      <xdr:nvSpPr>
        <xdr:cNvPr id="605" name="Rectangle 22">
          <a:extLst>
            <a:ext uri="{FF2B5EF4-FFF2-40B4-BE49-F238E27FC236}">
              <a16:creationId xmlns:a16="http://schemas.microsoft.com/office/drawing/2014/main" id="{B07DF869-A0EF-49C3-B976-1DCEF1504A6A}"/>
            </a:ext>
          </a:extLst>
        </xdr:cNvPr>
        <xdr:cNvSpPr>
          <a:spLocks noChangeArrowheads="1"/>
        </xdr:cNvSpPr>
      </xdr:nvSpPr>
      <xdr:spPr bwMode="auto">
        <a:xfrm>
          <a:off x="2409825" y="1724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46295" cy="369397"/>
    <xdr:sp macro="" textlink="">
      <xdr:nvSpPr>
        <xdr:cNvPr id="606" name="Rectangle 22">
          <a:extLst>
            <a:ext uri="{FF2B5EF4-FFF2-40B4-BE49-F238E27FC236}">
              <a16:creationId xmlns:a16="http://schemas.microsoft.com/office/drawing/2014/main" id="{B6AB8FAC-22F4-4A15-BAEC-0DBDBAE54276}"/>
            </a:ext>
          </a:extLst>
        </xdr:cNvPr>
        <xdr:cNvSpPr>
          <a:spLocks noChangeArrowheads="1"/>
        </xdr:cNvSpPr>
      </xdr:nvSpPr>
      <xdr:spPr bwMode="auto">
        <a:xfrm>
          <a:off x="2409825" y="17240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46295" cy="369397"/>
    <xdr:sp macro="" textlink="">
      <xdr:nvSpPr>
        <xdr:cNvPr id="607" name="Rectangle 22">
          <a:extLst>
            <a:ext uri="{FF2B5EF4-FFF2-40B4-BE49-F238E27FC236}">
              <a16:creationId xmlns:a16="http://schemas.microsoft.com/office/drawing/2014/main" id="{4F370E19-D8F0-47C1-8C75-713BC84B4053}"/>
            </a:ext>
          </a:extLst>
        </xdr:cNvPr>
        <xdr:cNvSpPr>
          <a:spLocks noChangeArrowheads="1"/>
        </xdr:cNvSpPr>
      </xdr:nvSpPr>
      <xdr:spPr bwMode="auto">
        <a:xfrm>
          <a:off x="2409825" y="1914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46295" cy="369397"/>
    <xdr:sp macro="" textlink="">
      <xdr:nvSpPr>
        <xdr:cNvPr id="608" name="Rectangle 22">
          <a:extLst>
            <a:ext uri="{FF2B5EF4-FFF2-40B4-BE49-F238E27FC236}">
              <a16:creationId xmlns:a16="http://schemas.microsoft.com/office/drawing/2014/main" id="{13BF6A39-1E6B-44B5-8CE6-9F81B791EA8D}"/>
            </a:ext>
          </a:extLst>
        </xdr:cNvPr>
        <xdr:cNvSpPr>
          <a:spLocks noChangeArrowheads="1"/>
        </xdr:cNvSpPr>
      </xdr:nvSpPr>
      <xdr:spPr bwMode="auto">
        <a:xfrm>
          <a:off x="2409825" y="1914525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46295" cy="369397"/>
    <xdr:sp macro="" textlink="">
      <xdr:nvSpPr>
        <xdr:cNvPr id="609" name="Rectangle 22">
          <a:extLst>
            <a:ext uri="{FF2B5EF4-FFF2-40B4-BE49-F238E27FC236}">
              <a16:creationId xmlns:a16="http://schemas.microsoft.com/office/drawing/2014/main" id="{83ED906C-8CFC-49E0-9D48-60BC38A85BD2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46295" cy="369397"/>
    <xdr:sp macro="" textlink="">
      <xdr:nvSpPr>
        <xdr:cNvPr id="610" name="Rectangle 22">
          <a:extLst>
            <a:ext uri="{FF2B5EF4-FFF2-40B4-BE49-F238E27FC236}">
              <a16:creationId xmlns:a16="http://schemas.microsoft.com/office/drawing/2014/main" id="{CA22FED5-D582-4942-82F7-2E2CD8EBFFFA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46295" cy="369397"/>
    <xdr:sp macro="" textlink="">
      <xdr:nvSpPr>
        <xdr:cNvPr id="611" name="Rectangle 22">
          <a:extLst>
            <a:ext uri="{FF2B5EF4-FFF2-40B4-BE49-F238E27FC236}">
              <a16:creationId xmlns:a16="http://schemas.microsoft.com/office/drawing/2014/main" id="{592E0717-9BD5-44C4-96C1-7E3A70FFFB33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46295" cy="369397"/>
    <xdr:sp macro="" textlink="">
      <xdr:nvSpPr>
        <xdr:cNvPr id="612" name="Rectangle 22">
          <a:extLst>
            <a:ext uri="{FF2B5EF4-FFF2-40B4-BE49-F238E27FC236}">
              <a16:creationId xmlns:a16="http://schemas.microsoft.com/office/drawing/2014/main" id="{1700F1F7-6863-420D-8A8F-7A0C92B8FE32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46295" cy="369397"/>
    <xdr:sp macro="" textlink="">
      <xdr:nvSpPr>
        <xdr:cNvPr id="613" name="Rectangle 22">
          <a:extLst>
            <a:ext uri="{FF2B5EF4-FFF2-40B4-BE49-F238E27FC236}">
              <a16:creationId xmlns:a16="http://schemas.microsoft.com/office/drawing/2014/main" id="{A6BCCF99-2892-4A06-B6CB-1FE14A9B8F1B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46295" cy="369397"/>
    <xdr:sp macro="" textlink="">
      <xdr:nvSpPr>
        <xdr:cNvPr id="614" name="Rectangle 22">
          <a:extLst>
            <a:ext uri="{FF2B5EF4-FFF2-40B4-BE49-F238E27FC236}">
              <a16:creationId xmlns:a16="http://schemas.microsoft.com/office/drawing/2014/main" id="{5D83B6A1-C1BE-4B18-B840-00599CDD7263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46295" cy="369397"/>
    <xdr:sp macro="" textlink="">
      <xdr:nvSpPr>
        <xdr:cNvPr id="615" name="Rectangle 22">
          <a:extLst>
            <a:ext uri="{FF2B5EF4-FFF2-40B4-BE49-F238E27FC236}">
              <a16:creationId xmlns:a16="http://schemas.microsoft.com/office/drawing/2014/main" id="{0E3A0ABC-0EFC-46BD-BC89-05BFDE169C38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46295" cy="369397"/>
    <xdr:sp macro="" textlink="">
      <xdr:nvSpPr>
        <xdr:cNvPr id="616" name="Rectangle 22">
          <a:extLst>
            <a:ext uri="{FF2B5EF4-FFF2-40B4-BE49-F238E27FC236}">
              <a16:creationId xmlns:a16="http://schemas.microsoft.com/office/drawing/2014/main" id="{5164C0A2-5B42-4212-BD08-250883EC7328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46295" cy="369397"/>
    <xdr:sp macro="" textlink="">
      <xdr:nvSpPr>
        <xdr:cNvPr id="617" name="Rectangle 22">
          <a:extLst>
            <a:ext uri="{FF2B5EF4-FFF2-40B4-BE49-F238E27FC236}">
              <a16:creationId xmlns:a16="http://schemas.microsoft.com/office/drawing/2014/main" id="{5BBFC919-DDFC-42FC-B3AE-9F438BC970FE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71</xdr:row>
      <xdr:rowOff>0</xdr:rowOff>
    </xdr:from>
    <xdr:ext cx="46295" cy="369397"/>
    <xdr:sp macro="" textlink="">
      <xdr:nvSpPr>
        <xdr:cNvPr id="618" name="Rectangle 22">
          <a:extLst>
            <a:ext uri="{FF2B5EF4-FFF2-40B4-BE49-F238E27FC236}">
              <a16:creationId xmlns:a16="http://schemas.microsoft.com/office/drawing/2014/main" id="{5266101E-6101-448D-9A74-E68F8E3478F6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46295" cy="369397"/>
    <xdr:sp macro="" textlink="">
      <xdr:nvSpPr>
        <xdr:cNvPr id="619" name="Rectangle 22">
          <a:extLst>
            <a:ext uri="{FF2B5EF4-FFF2-40B4-BE49-F238E27FC236}">
              <a16:creationId xmlns:a16="http://schemas.microsoft.com/office/drawing/2014/main" id="{7934FA39-14BC-4C4E-91BD-02E9D0DE72BC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46295" cy="369397"/>
    <xdr:sp macro="" textlink="">
      <xdr:nvSpPr>
        <xdr:cNvPr id="620" name="Rectangle 22">
          <a:extLst>
            <a:ext uri="{FF2B5EF4-FFF2-40B4-BE49-F238E27FC236}">
              <a16:creationId xmlns:a16="http://schemas.microsoft.com/office/drawing/2014/main" id="{FD011445-BD59-476B-91B1-AC2F83E09480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46295" cy="369397"/>
    <xdr:sp macro="" textlink="">
      <xdr:nvSpPr>
        <xdr:cNvPr id="621" name="Rectangle 22">
          <a:extLst>
            <a:ext uri="{FF2B5EF4-FFF2-40B4-BE49-F238E27FC236}">
              <a16:creationId xmlns:a16="http://schemas.microsoft.com/office/drawing/2014/main" id="{2B15352D-53B1-42EC-9305-4B9A6A329A0C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46295" cy="369397"/>
    <xdr:sp macro="" textlink="">
      <xdr:nvSpPr>
        <xdr:cNvPr id="622" name="Rectangle 22">
          <a:extLst>
            <a:ext uri="{FF2B5EF4-FFF2-40B4-BE49-F238E27FC236}">
              <a16:creationId xmlns:a16="http://schemas.microsoft.com/office/drawing/2014/main" id="{A0E38238-50D8-4ADA-B470-0603FD6322EB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46295" cy="369397"/>
    <xdr:sp macro="" textlink="">
      <xdr:nvSpPr>
        <xdr:cNvPr id="623" name="Rectangle 22">
          <a:extLst>
            <a:ext uri="{FF2B5EF4-FFF2-40B4-BE49-F238E27FC236}">
              <a16:creationId xmlns:a16="http://schemas.microsoft.com/office/drawing/2014/main" id="{837DB007-F735-4908-9862-69D680D340F0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46295" cy="369397"/>
    <xdr:sp macro="" textlink="">
      <xdr:nvSpPr>
        <xdr:cNvPr id="624" name="Rectangle 22">
          <a:extLst>
            <a:ext uri="{FF2B5EF4-FFF2-40B4-BE49-F238E27FC236}">
              <a16:creationId xmlns:a16="http://schemas.microsoft.com/office/drawing/2014/main" id="{48CCAF7C-FE24-44EF-B519-C88127496217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46295" cy="369397"/>
    <xdr:sp macro="" textlink="">
      <xdr:nvSpPr>
        <xdr:cNvPr id="625" name="Rectangle 22">
          <a:extLst>
            <a:ext uri="{FF2B5EF4-FFF2-40B4-BE49-F238E27FC236}">
              <a16:creationId xmlns:a16="http://schemas.microsoft.com/office/drawing/2014/main" id="{CF4F3FB8-2F34-4C9E-B254-733FB64DB52E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46295" cy="369397"/>
    <xdr:sp macro="" textlink="">
      <xdr:nvSpPr>
        <xdr:cNvPr id="626" name="Rectangle 22">
          <a:extLst>
            <a:ext uri="{FF2B5EF4-FFF2-40B4-BE49-F238E27FC236}">
              <a16:creationId xmlns:a16="http://schemas.microsoft.com/office/drawing/2014/main" id="{6881844F-AA7C-4996-BC17-D6D21FEA3086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46295" cy="369397"/>
    <xdr:sp macro="" textlink="">
      <xdr:nvSpPr>
        <xdr:cNvPr id="627" name="Rectangle 22">
          <a:extLst>
            <a:ext uri="{FF2B5EF4-FFF2-40B4-BE49-F238E27FC236}">
              <a16:creationId xmlns:a16="http://schemas.microsoft.com/office/drawing/2014/main" id="{4439178E-373A-4106-8ACB-5CCFCCD73456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46295" cy="369397"/>
    <xdr:sp macro="" textlink="">
      <xdr:nvSpPr>
        <xdr:cNvPr id="628" name="Rectangle 22">
          <a:extLst>
            <a:ext uri="{FF2B5EF4-FFF2-40B4-BE49-F238E27FC236}">
              <a16:creationId xmlns:a16="http://schemas.microsoft.com/office/drawing/2014/main" id="{ECE6029A-6AE1-489D-AB8F-F06DFFEE6B95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46295" cy="369397"/>
    <xdr:sp macro="" textlink="">
      <xdr:nvSpPr>
        <xdr:cNvPr id="629" name="Rectangle 22">
          <a:extLst>
            <a:ext uri="{FF2B5EF4-FFF2-40B4-BE49-F238E27FC236}">
              <a16:creationId xmlns:a16="http://schemas.microsoft.com/office/drawing/2014/main" id="{7B1AC56E-611A-46C2-B3F1-6DFE4D90E43D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46295" cy="369397"/>
    <xdr:sp macro="" textlink="">
      <xdr:nvSpPr>
        <xdr:cNvPr id="630" name="Rectangle 22">
          <a:extLst>
            <a:ext uri="{FF2B5EF4-FFF2-40B4-BE49-F238E27FC236}">
              <a16:creationId xmlns:a16="http://schemas.microsoft.com/office/drawing/2014/main" id="{4248D393-B99D-4F3B-A68D-5D6CC10B977D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46295" cy="369397"/>
    <xdr:sp macro="" textlink="">
      <xdr:nvSpPr>
        <xdr:cNvPr id="631" name="Rectangle 22">
          <a:extLst>
            <a:ext uri="{FF2B5EF4-FFF2-40B4-BE49-F238E27FC236}">
              <a16:creationId xmlns:a16="http://schemas.microsoft.com/office/drawing/2014/main" id="{DA791ADE-6F0E-442C-A87D-16E8EEE71FCD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46295" cy="369397"/>
    <xdr:sp macro="" textlink="">
      <xdr:nvSpPr>
        <xdr:cNvPr id="632" name="Rectangle 22">
          <a:extLst>
            <a:ext uri="{FF2B5EF4-FFF2-40B4-BE49-F238E27FC236}">
              <a16:creationId xmlns:a16="http://schemas.microsoft.com/office/drawing/2014/main" id="{85159D2C-7380-4F27-B330-59C57C2189AA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46295" cy="369397"/>
    <xdr:sp macro="" textlink="">
      <xdr:nvSpPr>
        <xdr:cNvPr id="633" name="Rectangle 22">
          <a:extLst>
            <a:ext uri="{FF2B5EF4-FFF2-40B4-BE49-F238E27FC236}">
              <a16:creationId xmlns:a16="http://schemas.microsoft.com/office/drawing/2014/main" id="{21FAA289-CE27-4230-AE82-2A6F126E56F5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46295" cy="369397"/>
    <xdr:sp macro="" textlink="">
      <xdr:nvSpPr>
        <xdr:cNvPr id="634" name="Rectangle 22">
          <a:extLst>
            <a:ext uri="{FF2B5EF4-FFF2-40B4-BE49-F238E27FC236}">
              <a16:creationId xmlns:a16="http://schemas.microsoft.com/office/drawing/2014/main" id="{A58E8E46-1DDD-4A4E-B68C-956C95712057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46295" cy="369397"/>
    <xdr:sp macro="" textlink="">
      <xdr:nvSpPr>
        <xdr:cNvPr id="635" name="Rectangle 22">
          <a:extLst>
            <a:ext uri="{FF2B5EF4-FFF2-40B4-BE49-F238E27FC236}">
              <a16:creationId xmlns:a16="http://schemas.microsoft.com/office/drawing/2014/main" id="{302CCAA6-FCEA-4A6A-8809-C5BA80DB4BA2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46295" cy="369397"/>
    <xdr:sp macro="" textlink="">
      <xdr:nvSpPr>
        <xdr:cNvPr id="636" name="Rectangle 22">
          <a:extLst>
            <a:ext uri="{FF2B5EF4-FFF2-40B4-BE49-F238E27FC236}">
              <a16:creationId xmlns:a16="http://schemas.microsoft.com/office/drawing/2014/main" id="{C4734522-27CD-4D05-B57D-174336C45BD6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46295" cy="369397"/>
    <xdr:sp macro="" textlink="">
      <xdr:nvSpPr>
        <xdr:cNvPr id="637" name="Rectangle 22">
          <a:extLst>
            <a:ext uri="{FF2B5EF4-FFF2-40B4-BE49-F238E27FC236}">
              <a16:creationId xmlns:a16="http://schemas.microsoft.com/office/drawing/2014/main" id="{6E205BFD-EC06-4095-8111-716D1D32137D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73</xdr:row>
      <xdr:rowOff>0</xdr:rowOff>
    </xdr:from>
    <xdr:ext cx="46295" cy="369397"/>
    <xdr:sp macro="" textlink="">
      <xdr:nvSpPr>
        <xdr:cNvPr id="638" name="Rectangle 22">
          <a:extLst>
            <a:ext uri="{FF2B5EF4-FFF2-40B4-BE49-F238E27FC236}">
              <a16:creationId xmlns:a16="http://schemas.microsoft.com/office/drawing/2014/main" id="{8744DE27-C4F9-4898-B71A-9DA83D3A7F2D}"/>
            </a:ext>
          </a:extLst>
        </xdr:cNvPr>
        <xdr:cNvSpPr>
          <a:spLocks noChangeArrowheads="1"/>
        </xdr:cNvSpPr>
      </xdr:nvSpPr>
      <xdr:spPr bwMode="auto">
        <a:xfrm>
          <a:off x="2409825" y="13354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46295" cy="369397"/>
    <xdr:sp macro="" textlink="">
      <xdr:nvSpPr>
        <xdr:cNvPr id="639" name="Rectangle 22">
          <a:extLst>
            <a:ext uri="{FF2B5EF4-FFF2-40B4-BE49-F238E27FC236}">
              <a16:creationId xmlns:a16="http://schemas.microsoft.com/office/drawing/2014/main" id="{3B3392C0-E279-41B8-A61D-0066EE63C8E6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46295" cy="369397"/>
    <xdr:sp macro="" textlink="">
      <xdr:nvSpPr>
        <xdr:cNvPr id="640" name="Rectangle 22">
          <a:extLst>
            <a:ext uri="{FF2B5EF4-FFF2-40B4-BE49-F238E27FC236}">
              <a16:creationId xmlns:a16="http://schemas.microsoft.com/office/drawing/2014/main" id="{F9A2FD68-2B8A-467C-AAF1-6D16296F5502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46295" cy="369397"/>
    <xdr:sp macro="" textlink="">
      <xdr:nvSpPr>
        <xdr:cNvPr id="641" name="Rectangle 22">
          <a:extLst>
            <a:ext uri="{FF2B5EF4-FFF2-40B4-BE49-F238E27FC236}">
              <a16:creationId xmlns:a16="http://schemas.microsoft.com/office/drawing/2014/main" id="{F424CD05-4D1C-4C7D-902B-A5C190EF2447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46295" cy="369397"/>
    <xdr:sp macro="" textlink="">
      <xdr:nvSpPr>
        <xdr:cNvPr id="642" name="Rectangle 22">
          <a:extLst>
            <a:ext uri="{FF2B5EF4-FFF2-40B4-BE49-F238E27FC236}">
              <a16:creationId xmlns:a16="http://schemas.microsoft.com/office/drawing/2014/main" id="{C67A2000-FCDB-4EAF-8F82-C1FCBBE8A91A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46295" cy="369397"/>
    <xdr:sp macro="" textlink="">
      <xdr:nvSpPr>
        <xdr:cNvPr id="643" name="Rectangle 22">
          <a:extLst>
            <a:ext uri="{FF2B5EF4-FFF2-40B4-BE49-F238E27FC236}">
              <a16:creationId xmlns:a16="http://schemas.microsoft.com/office/drawing/2014/main" id="{37E74BAC-B6C1-432E-810D-B721BC18395D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46295" cy="369397"/>
    <xdr:sp macro="" textlink="">
      <xdr:nvSpPr>
        <xdr:cNvPr id="644" name="Rectangle 22">
          <a:extLst>
            <a:ext uri="{FF2B5EF4-FFF2-40B4-BE49-F238E27FC236}">
              <a16:creationId xmlns:a16="http://schemas.microsoft.com/office/drawing/2014/main" id="{DC4C931C-970F-481B-B2E9-CBB209667583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46295" cy="369397"/>
    <xdr:sp macro="" textlink="">
      <xdr:nvSpPr>
        <xdr:cNvPr id="645" name="Rectangle 22">
          <a:extLst>
            <a:ext uri="{FF2B5EF4-FFF2-40B4-BE49-F238E27FC236}">
              <a16:creationId xmlns:a16="http://schemas.microsoft.com/office/drawing/2014/main" id="{F31D6954-18F5-4233-947F-BAC71AE96AEF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46295" cy="369397"/>
    <xdr:sp macro="" textlink="">
      <xdr:nvSpPr>
        <xdr:cNvPr id="646" name="Rectangle 22">
          <a:extLst>
            <a:ext uri="{FF2B5EF4-FFF2-40B4-BE49-F238E27FC236}">
              <a16:creationId xmlns:a16="http://schemas.microsoft.com/office/drawing/2014/main" id="{AB41C743-F6C5-4F80-A7D2-E18D0596DCBF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46295" cy="369397"/>
    <xdr:sp macro="" textlink="">
      <xdr:nvSpPr>
        <xdr:cNvPr id="647" name="Rectangle 22">
          <a:extLst>
            <a:ext uri="{FF2B5EF4-FFF2-40B4-BE49-F238E27FC236}">
              <a16:creationId xmlns:a16="http://schemas.microsoft.com/office/drawing/2014/main" id="{B403F842-181E-47DF-BFF9-12556AC2DF3D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72</xdr:row>
      <xdr:rowOff>0</xdr:rowOff>
    </xdr:from>
    <xdr:ext cx="46295" cy="369397"/>
    <xdr:sp macro="" textlink="">
      <xdr:nvSpPr>
        <xdr:cNvPr id="648" name="Rectangle 22">
          <a:extLst>
            <a:ext uri="{FF2B5EF4-FFF2-40B4-BE49-F238E27FC236}">
              <a16:creationId xmlns:a16="http://schemas.microsoft.com/office/drawing/2014/main" id="{E6B225CC-FB8A-49CB-A53E-ABFA59CBA655}"/>
            </a:ext>
          </a:extLst>
        </xdr:cNvPr>
        <xdr:cNvSpPr>
          <a:spLocks noChangeArrowheads="1"/>
        </xdr:cNvSpPr>
      </xdr:nvSpPr>
      <xdr:spPr bwMode="auto">
        <a:xfrm>
          <a:off x="2409825" y="13163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46295" cy="369397"/>
    <xdr:sp macro="" textlink="">
      <xdr:nvSpPr>
        <xdr:cNvPr id="649" name="Rectangle 22">
          <a:extLst>
            <a:ext uri="{FF2B5EF4-FFF2-40B4-BE49-F238E27FC236}">
              <a16:creationId xmlns:a16="http://schemas.microsoft.com/office/drawing/2014/main" id="{D62C0427-18CE-4BE4-9E06-CE3E3E864C24}"/>
            </a:ext>
          </a:extLst>
        </xdr:cNvPr>
        <xdr:cNvSpPr>
          <a:spLocks noChangeArrowheads="1"/>
        </xdr:cNvSpPr>
      </xdr:nvSpPr>
      <xdr:spPr bwMode="auto">
        <a:xfrm>
          <a:off x="2409825" y="13544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46295" cy="369397"/>
    <xdr:sp macro="" textlink="">
      <xdr:nvSpPr>
        <xdr:cNvPr id="650" name="Rectangle 22">
          <a:extLst>
            <a:ext uri="{FF2B5EF4-FFF2-40B4-BE49-F238E27FC236}">
              <a16:creationId xmlns:a16="http://schemas.microsoft.com/office/drawing/2014/main" id="{2F49803D-B899-4423-90FD-88461EFDA938}"/>
            </a:ext>
          </a:extLst>
        </xdr:cNvPr>
        <xdr:cNvSpPr>
          <a:spLocks noChangeArrowheads="1"/>
        </xdr:cNvSpPr>
      </xdr:nvSpPr>
      <xdr:spPr bwMode="auto">
        <a:xfrm>
          <a:off x="2409825" y="13544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46295" cy="369397"/>
    <xdr:sp macro="" textlink="">
      <xdr:nvSpPr>
        <xdr:cNvPr id="651" name="Rectangle 22">
          <a:extLst>
            <a:ext uri="{FF2B5EF4-FFF2-40B4-BE49-F238E27FC236}">
              <a16:creationId xmlns:a16="http://schemas.microsoft.com/office/drawing/2014/main" id="{63F17C32-FE7D-42C4-B948-D90ACA4311CF}"/>
            </a:ext>
          </a:extLst>
        </xdr:cNvPr>
        <xdr:cNvSpPr>
          <a:spLocks noChangeArrowheads="1"/>
        </xdr:cNvSpPr>
      </xdr:nvSpPr>
      <xdr:spPr bwMode="auto">
        <a:xfrm>
          <a:off x="2409825" y="13544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46295" cy="369397"/>
    <xdr:sp macro="" textlink="">
      <xdr:nvSpPr>
        <xdr:cNvPr id="652" name="Rectangle 22">
          <a:extLst>
            <a:ext uri="{FF2B5EF4-FFF2-40B4-BE49-F238E27FC236}">
              <a16:creationId xmlns:a16="http://schemas.microsoft.com/office/drawing/2014/main" id="{161FDB1A-9FFA-484F-BC22-498362EB8B88}"/>
            </a:ext>
          </a:extLst>
        </xdr:cNvPr>
        <xdr:cNvSpPr>
          <a:spLocks noChangeArrowheads="1"/>
        </xdr:cNvSpPr>
      </xdr:nvSpPr>
      <xdr:spPr bwMode="auto">
        <a:xfrm>
          <a:off x="2409825" y="13544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46295" cy="369397"/>
    <xdr:sp macro="" textlink="">
      <xdr:nvSpPr>
        <xdr:cNvPr id="653" name="Rectangle 22">
          <a:extLst>
            <a:ext uri="{FF2B5EF4-FFF2-40B4-BE49-F238E27FC236}">
              <a16:creationId xmlns:a16="http://schemas.microsoft.com/office/drawing/2014/main" id="{3FA12E1E-9254-4A6B-A620-C3A858D690A8}"/>
            </a:ext>
          </a:extLst>
        </xdr:cNvPr>
        <xdr:cNvSpPr>
          <a:spLocks noChangeArrowheads="1"/>
        </xdr:cNvSpPr>
      </xdr:nvSpPr>
      <xdr:spPr bwMode="auto">
        <a:xfrm>
          <a:off x="2409825" y="13544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46295" cy="369397"/>
    <xdr:sp macro="" textlink="">
      <xdr:nvSpPr>
        <xdr:cNvPr id="654" name="Rectangle 22">
          <a:extLst>
            <a:ext uri="{FF2B5EF4-FFF2-40B4-BE49-F238E27FC236}">
              <a16:creationId xmlns:a16="http://schemas.microsoft.com/office/drawing/2014/main" id="{A59CA50E-360D-4ECC-8971-208E3E37EA51}"/>
            </a:ext>
          </a:extLst>
        </xdr:cNvPr>
        <xdr:cNvSpPr>
          <a:spLocks noChangeArrowheads="1"/>
        </xdr:cNvSpPr>
      </xdr:nvSpPr>
      <xdr:spPr bwMode="auto">
        <a:xfrm>
          <a:off x="2409825" y="13544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46295" cy="369397"/>
    <xdr:sp macro="" textlink="">
      <xdr:nvSpPr>
        <xdr:cNvPr id="655" name="Rectangle 22">
          <a:extLst>
            <a:ext uri="{FF2B5EF4-FFF2-40B4-BE49-F238E27FC236}">
              <a16:creationId xmlns:a16="http://schemas.microsoft.com/office/drawing/2014/main" id="{5BDDE04D-C86A-408D-89B2-FF675E35C8FE}"/>
            </a:ext>
          </a:extLst>
        </xdr:cNvPr>
        <xdr:cNvSpPr>
          <a:spLocks noChangeArrowheads="1"/>
        </xdr:cNvSpPr>
      </xdr:nvSpPr>
      <xdr:spPr bwMode="auto">
        <a:xfrm>
          <a:off x="2409825" y="13544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46295" cy="369397"/>
    <xdr:sp macro="" textlink="">
      <xdr:nvSpPr>
        <xdr:cNvPr id="656" name="Rectangle 22">
          <a:extLst>
            <a:ext uri="{FF2B5EF4-FFF2-40B4-BE49-F238E27FC236}">
              <a16:creationId xmlns:a16="http://schemas.microsoft.com/office/drawing/2014/main" id="{B5334FAE-9A20-49B4-B8D7-5711A9CB01A1}"/>
            </a:ext>
          </a:extLst>
        </xdr:cNvPr>
        <xdr:cNvSpPr>
          <a:spLocks noChangeArrowheads="1"/>
        </xdr:cNvSpPr>
      </xdr:nvSpPr>
      <xdr:spPr bwMode="auto">
        <a:xfrm>
          <a:off x="2409825" y="13544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46295" cy="369397"/>
    <xdr:sp macro="" textlink="">
      <xdr:nvSpPr>
        <xdr:cNvPr id="657" name="Rectangle 22">
          <a:extLst>
            <a:ext uri="{FF2B5EF4-FFF2-40B4-BE49-F238E27FC236}">
              <a16:creationId xmlns:a16="http://schemas.microsoft.com/office/drawing/2014/main" id="{F5231C82-3967-4DC0-8F15-8C6CE568603B}"/>
            </a:ext>
          </a:extLst>
        </xdr:cNvPr>
        <xdr:cNvSpPr>
          <a:spLocks noChangeArrowheads="1"/>
        </xdr:cNvSpPr>
      </xdr:nvSpPr>
      <xdr:spPr bwMode="auto">
        <a:xfrm>
          <a:off x="2409825" y="13544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74</xdr:row>
      <xdr:rowOff>0</xdr:rowOff>
    </xdr:from>
    <xdr:ext cx="46295" cy="369397"/>
    <xdr:sp macro="" textlink="">
      <xdr:nvSpPr>
        <xdr:cNvPr id="658" name="Rectangle 22">
          <a:extLst>
            <a:ext uri="{FF2B5EF4-FFF2-40B4-BE49-F238E27FC236}">
              <a16:creationId xmlns:a16="http://schemas.microsoft.com/office/drawing/2014/main" id="{90DEC460-3E95-4175-8F0A-BBF2CA805366}"/>
            </a:ext>
          </a:extLst>
        </xdr:cNvPr>
        <xdr:cNvSpPr>
          <a:spLocks noChangeArrowheads="1"/>
        </xdr:cNvSpPr>
      </xdr:nvSpPr>
      <xdr:spPr bwMode="auto">
        <a:xfrm>
          <a:off x="2409825" y="13544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59" name="Rectangle 22">
          <a:extLst>
            <a:ext uri="{FF2B5EF4-FFF2-40B4-BE49-F238E27FC236}">
              <a16:creationId xmlns:a16="http://schemas.microsoft.com/office/drawing/2014/main" id="{BB5F8C97-B9E5-47F5-B1BC-03B2D25E4894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60" name="Rectangle 22">
          <a:extLst>
            <a:ext uri="{FF2B5EF4-FFF2-40B4-BE49-F238E27FC236}">
              <a16:creationId xmlns:a16="http://schemas.microsoft.com/office/drawing/2014/main" id="{6445995F-DF3D-474A-9F19-FDF911F91813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61" name="Rectangle 22">
          <a:extLst>
            <a:ext uri="{FF2B5EF4-FFF2-40B4-BE49-F238E27FC236}">
              <a16:creationId xmlns:a16="http://schemas.microsoft.com/office/drawing/2014/main" id="{DF1BE839-95CE-45A7-9489-EAE6C40CD44B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62" name="Rectangle 22">
          <a:extLst>
            <a:ext uri="{FF2B5EF4-FFF2-40B4-BE49-F238E27FC236}">
              <a16:creationId xmlns:a16="http://schemas.microsoft.com/office/drawing/2014/main" id="{B7DE614A-985C-49DC-8D4F-76B6E0430DE4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63" name="Rectangle 22">
          <a:extLst>
            <a:ext uri="{FF2B5EF4-FFF2-40B4-BE49-F238E27FC236}">
              <a16:creationId xmlns:a16="http://schemas.microsoft.com/office/drawing/2014/main" id="{96F1E245-4CB8-404E-8898-0339DB093E29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64" name="Rectangle 22">
          <a:extLst>
            <a:ext uri="{FF2B5EF4-FFF2-40B4-BE49-F238E27FC236}">
              <a16:creationId xmlns:a16="http://schemas.microsoft.com/office/drawing/2014/main" id="{CDC38BD6-1CAC-48E8-806C-F4137AC97720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65" name="Rectangle 22">
          <a:extLst>
            <a:ext uri="{FF2B5EF4-FFF2-40B4-BE49-F238E27FC236}">
              <a16:creationId xmlns:a16="http://schemas.microsoft.com/office/drawing/2014/main" id="{E76EBCD3-063A-4099-88A0-B29CE5383AAC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66" name="Rectangle 22">
          <a:extLst>
            <a:ext uri="{FF2B5EF4-FFF2-40B4-BE49-F238E27FC236}">
              <a16:creationId xmlns:a16="http://schemas.microsoft.com/office/drawing/2014/main" id="{F6AD353A-D5EF-4853-AFB3-CE4F8E9D4953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67" name="Rectangle 22">
          <a:extLst>
            <a:ext uri="{FF2B5EF4-FFF2-40B4-BE49-F238E27FC236}">
              <a16:creationId xmlns:a16="http://schemas.microsoft.com/office/drawing/2014/main" id="{411012BA-0E10-4F3E-A37E-B61B1312B65D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68" name="Rectangle 22">
          <a:extLst>
            <a:ext uri="{FF2B5EF4-FFF2-40B4-BE49-F238E27FC236}">
              <a16:creationId xmlns:a16="http://schemas.microsoft.com/office/drawing/2014/main" id="{40362321-E3E8-4CD7-A5F2-50264A468BF5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69" name="Rectangle 22">
          <a:extLst>
            <a:ext uri="{FF2B5EF4-FFF2-40B4-BE49-F238E27FC236}">
              <a16:creationId xmlns:a16="http://schemas.microsoft.com/office/drawing/2014/main" id="{3303C1E9-C696-4665-9578-540878C0E982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70" name="Rectangle 22">
          <a:extLst>
            <a:ext uri="{FF2B5EF4-FFF2-40B4-BE49-F238E27FC236}">
              <a16:creationId xmlns:a16="http://schemas.microsoft.com/office/drawing/2014/main" id="{0A47F424-A9A2-48B5-8615-ACB03326270E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71" name="Rectangle 22">
          <a:extLst>
            <a:ext uri="{FF2B5EF4-FFF2-40B4-BE49-F238E27FC236}">
              <a16:creationId xmlns:a16="http://schemas.microsoft.com/office/drawing/2014/main" id="{024004D6-DB27-46D4-9124-CAD70FDBAD7D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72" name="Rectangle 22">
          <a:extLst>
            <a:ext uri="{FF2B5EF4-FFF2-40B4-BE49-F238E27FC236}">
              <a16:creationId xmlns:a16="http://schemas.microsoft.com/office/drawing/2014/main" id="{88BF3B46-36EA-4C16-94DA-43E25F131111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73" name="Rectangle 22">
          <a:extLst>
            <a:ext uri="{FF2B5EF4-FFF2-40B4-BE49-F238E27FC236}">
              <a16:creationId xmlns:a16="http://schemas.microsoft.com/office/drawing/2014/main" id="{B4C297F3-A429-4072-8504-18D4CB33A75F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74" name="Rectangle 22">
          <a:extLst>
            <a:ext uri="{FF2B5EF4-FFF2-40B4-BE49-F238E27FC236}">
              <a16:creationId xmlns:a16="http://schemas.microsoft.com/office/drawing/2014/main" id="{5D5BD24F-3B04-4FAB-BED2-595B765F2B78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75" name="Rectangle 22">
          <a:extLst>
            <a:ext uri="{FF2B5EF4-FFF2-40B4-BE49-F238E27FC236}">
              <a16:creationId xmlns:a16="http://schemas.microsoft.com/office/drawing/2014/main" id="{60154CCC-4409-4A96-A239-6B9FE4FC7EBE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76" name="Rectangle 22">
          <a:extLst>
            <a:ext uri="{FF2B5EF4-FFF2-40B4-BE49-F238E27FC236}">
              <a16:creationId xmlns:a16="http://schemas.microsoft.com/office/drawing/2014/main" id="{D7772700-8ED0-494F-B1B6-45CA638326DF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77" name="Rectangle 22">
          <a:extLst>
            <a:ext uri="{FF2B5EF4-FFF2-40B4-BE49-F238E27FC236}">
              <a16:creationId xmlns:a16="http://schemas.microsoft.com/office/drawing/2014/main" id="{CD792A10-5747-4003-82C1-DA370778F4E4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78" name="Rectangle 22">
          <a:extLst>
            <a:ext uri="{FF2B5EF4-FFF2-40B4-BE49-F238E27FC236}">
              <a16:creationId xmlns:a16="http://schemas.microsoft.com/office/drawing/2014/main" id="{287C7B3C-F3F5-49A9-9330-6DB5CB8394E9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79" name="Rectangle 22">
          <a:extLst>
            <a:ext uri="{FF2B5EF4-FFF2-40B4-BE49-F238E27FC236}">
              <a16:creationId xmlns:a16="http://schemas.microsoft.com/office/drawing/2014/main" id="{F6A16C6D-19E6-4018-969B-EEFE19BE36A8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80" name="Rectangle 22">
          <a:extLst>
            <a:ext uri="{FF2B5EF4-FFF2-40B4-BE49-F238E27FC236}">
              <a16:creationId xmlns:a16="http://schemas.microsoft.com/office/drawing/2014/main" id="{59741F98-9C5C-4F6D-835F-7F0173CD7AD0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81" name="Rectangle 22">
          <a:extLst>
            <a:ext uri="{FF2B5EF4-FFF2-40B4-BE49-F238E27FC236}">
              <a16:creationId xmlns:a16="http://schemas.microsoft.com/office/drawing/2014/main" id="{0A4FDDB4-9412-4126-84CD-8AADF19AB4F0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82" name="Rectangle 22">
          <a:extLst>
            <a:ext uri="{FF2B5EF4-FFF2-40B4-BE49-F238E27FC236}">
              <a16:creationId xmlns:a16="http://schemas.microsoft.com/office/drawing/2014/main" id="{CBBBA8C1-5358-4E23-BDAA-9FD37FF0FFEA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83" name="Rectangle 22">
          <a:extLst>
            <a:ext uri="{FF2B5EF4-FFF2-40B4-BE49-F238E27FC236}">
              <a16:creationId xmlns:a16="http://schemas.microsoft.com/office/drawing/2014/main" id="{36A5D660-33F4-4F37-B54C-94B2AD28A987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84" name="Rectangle 22">
          <a:extLst>
            <a:ext uri="{FF2B5EF4-FFF2-40B4-BE49-F238E27FC236}">
              <a16:creationId xmlns:a16="http://schemas.microsoft.com/office/drawing/2014/main" id="{23D55906-3809-465B-808F-567443130664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85" name="Rectangle 22">
          <a:extLst>
            <a:ext uri="{FF2B5EF4-FFF2-40B4-BE49-F238E27FC236}">
              <a16:creationId xmlns:a16="http://schemas.microsoft.com/office/drawing/2014/main" id="{1C948AE8-0FBA-4C56-8E63-73CF29F09A4C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86" name="Rectangle 22">
          <a:extLst>
            <a:ext uri="{FF2B5EF4-FFF2-40B4-BE49-F238E27FC236}">
              <a16:creationId xmlns:a16="http://schemas.microsoft.com/office/drawing/2014/main" id="{2003E335-40FF-43B4-BF38-29B64945C43B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87" name="Rectangle 22">
          <a:extLst>
            <a:ext uri="{FF2B5EF4-FFF2-40B4-BE49-F238E27FC236}">
              <a16:creationId xmlns:a16="http://schemas.microsoft.com/office/drawing/2014/main" id="{6131DD23-2C4E-46DB-9DCE-53ECFD43B2CF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88" name="Rectangle 22">
          <a:extLst>
            <a:ext uri="{FF2B5EF4-FFF2-40B4-BE49-F238E27FC236}">
              <a16:creationId xmlns:a16="http://schemas.microsoft.com/office/drawing/2014/main" id="{4DE3478A-398B-4C0D-A8CB-D066334411CE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89" name="Rectangle 22">
          <a:extLst>
            <a:ext uri="{FF2B5EF4-FFF2-40B4-BE49-F238E27FC236}">
              <a16:creationId xmlns:a16="http://schemas.microsoft.com/office/drawing/2014/main" id="{FFB0A9A6-24C7-45DB-A76A-C96035C444E5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90" name="Rectangle 22">
          <a:extLst>
            <a:ext uri="{FF2B5EF4-FFF2-40B4-BE49-F238E27FC236}">
              <a16:creationId xmlns:a16="http://schemas.microsoft.com/office/drawing/2014/main" id="{3D4BCEAC-3D48-4B36-B5D1-096DF8153BA2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91" name="Rectangle 22">
          <a:extLst>
            <a:ext uri="{FF2B5EF4-FFF2-40B4-BE49-F238E27FC236}">
              <a16:creationId xmlns:a16="http://schemas.microsoft.com/office/drawing/2014/main" id="{07547B55-6BA4-4E6B-896D-C02502399886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92" name="Rectangle 22">
          <a:extLst>
            <a:ext uri="{FF2B5EF4-FFF2-40B4-BE49-F238E27FC236}">
              <a16:creationId xmlns:a16="http://schemas.microsoft.com/office/drawing/2014/main" id="{8A20497E-12D0-48F5-A256-8DC0088D5F9D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93" name="Rectangle 22">
          <a:extLst>
            <a:ext uri="{FF2B5EF4-FFF2-40B4-BE49-F238E27FC236}">
              <a16:creationId xmlns:a16="http://schemas.microsoft.com/office/drawing/2014/main" id="{D1B2503B-BF86-49FB-8AE1-94FDCFB03F87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694" name="Rectangle 22">
          <a:extLst>
            <a:ext uri="{FF2B5EF4-FFF2-40B4-BE49-F238E27FC236}">
              <a16:creationId xmlns:a16="http://schemas.microsoft.com/office/drawing/2014/main" id="{A2B89DFF-E7ED-413D-8FE0-01384EA285B6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695" name="Rectangle 22">
          <a:extLst>
            <a:ext uri="{FF2B5EF4-FFF2-40B4-BE49-F238E27FC236}">
              <a16:creationId xmlns:a16="http://schemas.microsoft.com/office/drawing/2014/main" id="{6EBB3EB5-B431-46AD-B564-B9E13FDD00C5}"/>
            </a:ext>
          </a:extLst>
        </xdr:cNvPr>
        <xdr:cNvSpPr>
          <a:spLocks noChangeArrowheads="1"/>
        </xdr:cNvSpPr>
      </xdr:nvSpPr>
      <xdr:spPr bwMode="auto">
        <a:xfrm>
          <a:off x="2409825" y="14878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696" name="Rectangle 22">
          <a:extLst>
            <a:ext uri="{FF2B5EF4-FFF2-40B4-BE49-F238E27FC236}">
              <a16:creationId xmlns:a16="http://schemas.microsoft.com/office/drawing/2014/main" id="{718B5C55-FF75-4EC0-8027-4483A4983574}"/>
            </a:ext>
          </a:extLst>
        </xdr:cNvPr>
        <xdr:cNvSpPr>
          <a:spLocks noChangeArrowheads="1"/>
        </xdr:cNvSpPr>
      </xdr:nvSpPr>
      <xdr:spPr bwMode="auto">
        <a:xfrm>
          <a:off x="2409825" y="14878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697" name="Rectangle 22">
          <a:extLst>
            <a:ext uri="{FF2B5EF4-FFF2-40B4-BE49-F238E27FC236}">
              <a16:creationId xmlns:a16="http://schemas.microsoft.com/office/drawing/2014/main" id="{D65708B2-1EB8-432E-AB9C-002F27509E01}"/>
            </a:ext>
          </a:extLst>
        </xdr:cNvPr>
        <xdr:cNvSpPr>
          <a:spLocks noChangeArrowheads="1"/>
        </xdr:cNvSpPr>
      </xdr:nvSpPr>
      <xdr:spPr bwMode="auto">
        <a:xfrm>
          <a:off x="2409825" y="14878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78</xdr:row>
      <xdr:rowOff>0</xdr:rowOff>
    </xdr:from>
    <xdr:ext cx="46295" cy="369397"/>
    <xdr:sp macro="" textlink="">
      <xdr:nvSpPr>
        <xdr:cNvPr id="698" name="Rectangle 22">
          <a:extLst>
            <a:ext uri="{FF2B5EF4-FFF2-40B4-BE49-F238E27FC236}">
              <a16:creationId xmlns:a16="http://schemas.microsoft.com/office/drawing/2014/main" id="{C027410D-746B-4CBE-BD54-5BB56DF9203D}"/>
            </a:ext>
          </a:extLst>
        </xdr:cNvPr>
        <xdr:cNvSpPr>
          <a:spLocks noChangeArrowheads="1"/>
        </xdr:cNvSpPr>
      </xdr:nvSpPr>
      <xdr:spPr bwMode="auto">
        <a:xfrm>
          <a:off x="2409825" y="14878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699" name="Rectangle 22">
          <a:extLst>
            <a:ext uri="{FF2B5EF4-FFF2-40B4-BE49-F238E27FC236}">
              <a16:creationId xmlns:a16="http://schemas.microsoft.com/office/drawing/2014/main" id="{59193882-8980-43B9-922E-31458990FA59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00" name="Rectangle 22">
          <a:extLst>
            <a:ext uri="{FF2B5EF4-FFF2-40B4-BE49-F238E27FC236}">
              <a16:creationId xmlns:a16="http://schemas.microsoft.com/office/drawing/2014/main" id="{9EECDC6A-8DE7-4AB1-98EC-E6B524B6A9A7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01" name="Rectangle 22">
          <a:extLst>
            <a:ext uri="{FF2B5EF4-FFF2-40B4-BE49-F238E27FC236}">
              <a16:creationId xmlns:a16="http://schemas.microsoft.com/office/drawing/2014/main" id="{5BB3E3D7-8F66-4A86-A714-334B5E1CF558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02" name="Rectangle 22">
          <a:extLst>
            <a:ext uri="{FF2B5EF4-FFF2-40B4-BE49-F238E27FC236}">
              <a16:creationId xmlns:a16="http://schemas.microsoft.com/office/drawing/2014/main" id="{764A4D15-D884-4F94-B5E8-AC3F92131B9A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03" name="Rectangle 22">
          <a:extLst>
            <a:ext uri="{FF2B5EF4-FFF2-40B4-BE49-F238E27FC236}">
              <a16:creationId xmlns:a16="http://schemas.microsoft.com/office/drawing/2014/main" id="{6FD18BF6-CEC0-4AFD-A5BC-4CD52EB3D801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04" name="Rectangle 22">
          <a:extLst>
            <a:ext uri="{FF2B5EF4-FFF2-40B4-BE49-F238E27FC236}">
              <a16:creationId xmlns:a16="http://schemas.microsoft.com/office/drawing/2014/main" id="{F6E5C92E-A794-48D2-ADA0-3958ED317FFB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05" name="Rectangle 22">
          <a:extLst>
            <a:ext uri="{FF2B5EF4-FFF2-40B4-BE49-F238E27FC236}">
              <a16:creationId xmlns:a16="http://schemas.microsoft.com/office/drawing/2014/main" id="{A7A9B238-6E87-40FF-BE14-0105372A6777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06" name="Rectangle 22">
          <a:extLst>
            <a:ext uri="{FF2B5EF4-FFF2-40B4-BE49-F238E27FC236}">
              <a16:creationId xmlns:a16="http://schemas.microsoft.com/office/drawing/2014/main" id="{7D26FEAC-1FD6-4579-B613-C06898897E29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07" name="Rectangle 22">
          <a:extLst>
            <a:ext uri="{FF2B5EF4-FFF2-40B4-BE49-F238E27FC236}">
              <a16:creationId xmlns:a16="http://schemas.microsoft.com/office/drawing/2014/main" id="{BD2ADD28-DA70-45BE-9BC4-C2EE39D03EEB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08" name="Rectangle 22">
          <a:extLst>
            <a:ext uri="{FF2B5EF4-FFF2-40B4-BE49-F238E27FC236}">
              <a16:creationId xmlns:a16="http://schemas.microsoft.com/office/drawing/2014/main" id="{9573C439-128F-47B1-BC40-81A0049235F9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09" name="Rectangle 22">
          <a:extLst>
            <a:ext uri="{FF2B5EF4-FFF2-40B4-BE49-F238E27FC236}">
              <a16:creationId xmlns:a16="http://schemas.microsoft.com/office/drawing/2014/main" id="{C88767E9-DC48-44A4-B4E6-54D77CB7276B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10" name="Rectangle 22">
          <a:extLst>
            <a:ext uri="{FF2B5EF4-FFF2-40B4-BE49-F238E27FC236}">
              <a16:creationId xmlns:a16="http://schemas.microsoft.com/office/drawing/2014/main" id="{11A5E205-E570-43E6-810E-0381C70A4664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11" name="Rectangle 22">
          <a:extLst>
            <a:ext uri="{FF2B5EF4-FFF2-40B4-BE49-F238E27FC236}">
              <a16:creationId xmlns:a16="http://schemas.microsoft.com/office/drawing/2014/main" id="{4CA97EA2-AD32-489D-93D5-6682EAFFAE0C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12" name="Rectangle 22">
          <a:extLst>
            <a:ext uri="{FF2B5EF4-FFF2-40B4-BE49-F238E27FC236}">
              <a16:creationId xmlns:a16="http://schemas.microsoft.com/office/drawing/2014/main" id="{952CD911-B89B-416D-95A8-D7050B8AE939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13" name="Rectangle 22">
          <a:extLst>
            <a:ext uri="{FF2B5EF4-FFF2-40B4-BE49-F238E27FC236}">
              <a16:creationId xmlns:a16="http://schemas.microsoft.com/office/drawing/2014/main" id="{CA4A72D1-E4AD-4970-837F-6AD319375317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14" name="Rectangle 22">
          <a:extLst>
            <a:ext uri="{FF2B5EF4-FFF2-40B4-BE49-F238E27FC236}">
              <a16:creationId xmlns:a16="http://schemas.microsoft.com/office/drawing/2014/main" id="{693B53D9-B83D-4EAD-A0A2-E1082D7DDCAA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15" name="Rectangle 22">
          <a:extLst>
            <a:ext uri="{FF2B5EF4-FFF2-40B4-BE49-F238E27FC236}">
              <a16:creationId xmlns:a16="http://schemas.microsoft.com/office/drawing/2014/main" id="{D90D8B0A-52E9-430F-B4A5-CE3296344233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16" name="Rectangle 22">
          <a:extLst>
            <a:ext uri="{FF2B5EF4-FFF2-40B4-BE49-F238E27FC236}">
              <a16:creationId xmlns:a16="http://schemas.microsoft.com/office/drawing/2014/main" id="{6BECA61B-2465-4B48-887E-90783B8E6B3C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17" name="Rectangle 22">
          <a:extLst>
            <a:ext uri="{FF2B5EF4-FFF2-40B4-BE49-F238E27FC236}">
              <a16:creationId xmlns:a16="http://schemas.microsoft.com/office/drawing/2014/main" id="{C0D99294-8704-4F3D-BA8F-9809D0EAA262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18" name="Rectangle 22">
          <a:extLst>
            <a:ext uri="{FF2B5EF4-FFF2-40B4-BE49-F238E27FC236}">
              <a16:creationId xmlns:a16="http://schemas.microsoft.com/office/drawing/2014/main" id="{E5EBF246-A91B-42A8-BC0B-41F1C06C2B2D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19" name="Rectangle 22">
          <a:extLst>
            <a:ext uri="{FF2B5EF4-FFF2-40B4-BE49-F238E27FC236}">
              <a16:creationId xmlns:a16="http://schemas.microsoft.com/office/drawing/2014/main" id="{86712C10-9A06-4D05-9D8F-F6BA13F045FE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20" name="Rectangle 22">
          <a:extLst>
            <a:ext uri="{FF2B5EF4-FFF2-40B4-BE49-F238E27FC236}">
              <a16:creationId xmlns:a16="http://schemas.microsoft.com/office/drawing/2014/main" id="{34082B5B-6A18-4567-B113-6CF38F90E33E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21" name="Rectangle 22">
          <a:extLst>
            <a:ext uri="{FF2B5EF4-FFF2-40B4-BE49-F238E27FC236}">
              <a16:creationId xmlns:a16="http://schemas.microsoft.com/office/drawing/2014/main" id="{576C3C97-A589-4852-B776-6A2A9F805294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22" name="Rectangle 22">
          <a:extLst>
            <a:ext uri="{FF2B5EF4-FFF2-40B4-BE49-F238E27FC236}">
              <a16:creationId xmlns:a16="http://schemas.microsoft.com/office/drawing/2014/main" id="{853E6AB4-98A3-405A-B6B7-EBA12D5176E3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23" name="Rectangle 22">
          <a:extLst>
            <a:ext uri="{FF2B5EF4-FFF2-40B4-BE49-F238E27FC236}">
              <a16:creationId xmlns:a16="http://schemas.microsoft.com/office/drawing/2014/main" id="{A844761D-86A0-463D-95B3-CF28DD4523DB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24" name="Rectangle 22">
          <a:extLst>
            <a:ext uri="{FF2B5EF4-FFF2-40B4-BE49-F238E27FC236}">
              <a16:creationId xmlns:a16="http://schemas.microsoft.com/office/drawing/2014/main" id="{5100ED6C-B8CE-42CE-8E30-D255248D1594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25" name="Rectangle 22">
          <a:extLst>
            <a:ext uri="{FF2B5EF4-FFF2-40B4-BE49-F238E27FC236}">
              <a16:creationId xmlns:a16="http://schemas.microsoft.com/office/drawing/2014/main" id="{7FB88C2C-1CC2-42BC-9756-F068A1B1C094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26" name="Rectangle 22">
          <a:extLst>
            <a:ext uri="{FF2B5EF4-FFF2-40B4-BE49-F238E27FC236}">
              <a16:creationId xmlns:a16="http://schemas.microsoft.com/office/drawing/2014/main" id="{46699248-8E7C-41E5-A437-C747F5C754A5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27" name="Rectangle 22">
          <a:extLst>
            <a:ext uri="{FF2B5EF4-FFF2-40B4-BE49-F238E27FC236}">
              <a16:creationId xmlns:a16="http://schemas.microsoft.com/office/drawing/2014/main" id="{49BB8026-150E-4BE7-8DA0-039053C546AD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28" name="Rectangle 22">
          <a:extLst>
            <a:ext uri="{FF2B5EF4-FFF2-40B4-BE49-F238E27FC236}">
              <a16:creationId xmlns:a16="http://schemas.microsoft.com/office/drawing/2014/main" id="{B178157C-1808-463E-82E2-256E2862B50F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29" name="Rectangle 22">
          <a:extLst>
            <a:ext uri="{FF2B5EF4-FFF2-40B4-BE49-F238E27FC236}">
              <a16:creationId xmlns:a16="http://schemas.microsoft.com/office/drawing/2014/main" id="{47269E83-E7D1-49CA-AF7E-F39AD0A7F090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30" name="Rectangle 22">
          <a:extLst>
            <a:ext uri="{FF2B5EF4-FFF2-40B4-BE49-F238E27FC236}">
              <a16:creationId xmlns:a16="http://schemas.microsoft.com/office/drawing/2014/main" id="{0A5BD7F3-00CD-465A-A00F-F77DD19CE470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31" name="Rectangle 22">
          <a:extLst>
            <a:ext uri="{FF2B5EF4-FFF2-40B4-BE49-F238E27FC236}">
              <a16:creationId xmlns:a16="http://schemas.microsoft.com/office/drawing/2014/main" id="{8DFFCD9A-158A-4A8F-AD61-5B88175881DC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32" name="Rectangle 22">
          <a:extLst>
            <a:ext uri="{FF2B5EF4-FFF2-40B4-BE49-F238E27FC236}">
              <a16:creationId xmlns:a16="http://schemas.microsoft.com/office/drawing/2014/main" id="{4EDE54ED-BC0A-4311-A76B-CD855403C271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33" name="Rectangle 22">
          <a:extLst>
            <a:ext uri="{FF2B5EF4-FFF2-40B4-BE49-F238E27FC236}">
              <a16:creationId xmlns:a16="http://schemas.microsoft.com/office/drawing/2014/main" id="{AF969DD6-1615-4B1E-8E3F-58F80BB80F6A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34" name="Rectangle 22">
          <a:extLst>
            <a:ext uri="{FF2B5EF4-FFF2-40B4-BE49-F238E27FC236}">
              <a16:creationId xmlns:a16="http://schemas.microsoft.com/office/drawing/2014/main" id="{5F9E6B02-ADEE-438C-9972-3BAFAEC01471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35" name="Rectangle 22">
          <a:extLst>
            <a:ext uri="{FF2B5EF4-FFF2-40B4-BE49-F238E27FC236}">
              <a16:creationId xmlns:a16="http://schemas.microsoft.com/office/drawing/2014/main" id="{011169EA-B994-4959-A141-28F69F744AA4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36" name="Rectangle 22">
          <a:extLst>
            <a:ext uri="{FF2B5EF4-FFF2-40B4-BE49-F238E27FC236}">
              <a16:creationId xmlns:a16="http://schemas.microsoft.com/office/drawing/2014/main" id="{258EC4EC-AB67-44DF-AD7C-57D16AAB0EAC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37" name="Rectangle 22">
          <a:extLst>
            <a:ext uri="{FF2B5EF4-FFF2-40B4-BE49-F238E27FC236}">
              <a16:creationId xmlns:a16="http://schemas.microsoft.com/office/drawing/2014/main" id="{FC932579-1A33-4642-84CE-C7925953AF61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38" name="Rectangle 22">
          <a:extLst>
            <a:ext uri="{FF2B5EF4-FFF2-40B4-BE49-F238E27FC236}">
              <a16:creationId xmlns:a16="http://schemas.microsoft.com/office/drawing/2014/main" id="{6FFE5223-C927-4340-A0D7-BBC391B6BC76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739" name="Rectangle 22">
          <a:extLst>
            <a:ext uri="{FF2B5EF4-FFF2-40B4-BE49-F238E27FC236}">
              <a16:creationId xmlns:a16="http://schemas.microsoft.com/office/drawing/2014/main" id="{94B9A1A5-331B-4E5F-953C-B46C8A64904E}"/>
            </a:ext>
          </a:extLst>
        </xdr:cNvPr>
        <xdr:cNvSpPr>
          <a:spLocks noChangeArrowheads="1"/>
        </xdr:cNvSpPr>
      </xdr:nvSpPr>
      <xdr:spPr bwMode="auto">
        <a:xfrm>
          <a:off x="2409825" y="14878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740" name="Rectangle 22">
          <a:extLst>
            <a:ext uri="{FF2B5EF4-FFF2-40B4-BE49-F238E27FC236}">
              <a16:creationId xmlns:a16="http://schemas.microsoft.com/office/drawing/2014/main" id="{CFDCCE73-841C-47E4-B892-7699B9CF5FC3}"/>
            </a:ext>
          </a:extLst>
        </xdr:cNvPr>
        <xdr:cNvSpPr>
          <a:spLocks noChangeArrowheads="1"/>
        </xdr:cNvSpPr>
      </xdr:nvSpPr>
      <xdr:spPr bwMode="auto">
        <a:xfrm>
          <a:off x="2409825" y="14878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741" name="Rectangle 22">
          <a:extLst>
            <a:ext uri="{FF2B5EF4-FFF2-40B4-BE49-F238E27FC236}">
              <a16:creationId xmlns:a16="http://schemas.microsoft.com/office/drawing/2014/main" id="{CCD6C09F-22CC-4658-AC96-1AF04FDD2152}"/>
            </a:ext>
          </a:extLst>
        </xdr:cNvPr>
        <xdr:cNvSpPr>
          <a:spLocks noChangeArrowheads="1"/>
        </xdr:cNvSpPr>
      </xdr:nvSpPr>
      <xdr:spPr bwMode="auto">
        <a:xfrm>
          <a:off x="2409825" y="14878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79</xdr:row>
      <xdr:rowOff>0</xdr:rowOff>
    </xdr:from>
    <xdr:ext cx="46295" cy="369397"/>
    <xdr:sp macro="" textlink="">
      <xdr:nvSpPr>
        <xdr:cNvPr id="742" name="Rectangle 22">
          <a:extLst>
            <a:ext uri="{FF2B5EF4-FFF2-40B4-BE49-F238E27FC236}">
              <a16:creationId xmlns:a16="http://schemas.microsoft.com/office/drawing/2014/main" id="{E605C4B9-F9D5-4AB8-9916-97C28EBE0DB2}"/>
            </a:ext>
          </a:extLst>
        </xdr:cNvPr>
        <xdr:cNvSpPr>
          <a:spLocks noChangeArrowheads="1"/>
        </xdr:cNvSpPr>
      </xdr:nvSpPr>
      <xdr:spPr bwMode="auto">
        <a:xfrm>
          <a:off x="2409825" y="14878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43" name="Rectangle 22">
          <a:extLst>
            <a:ext uri="{FF2B5EF4-FFF2-40B4-BE49-F238E27FC236}">
              <a16:creationId xmlns:a16="http://schemas.microsoft.com/office/drawing/2014/main" id="{4E47CB7A-E6A3-4098-A8A1-0859F6117A27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44" name="Rectangle 22">
          <a:extLst>
            <a:ext uri="{FF2B5EF4-FFF2-40B4-BE49-F238E27FC236}">
              <a16:creationId xmlns:a16="http://schemas.microsoft.com/office/drawing/2014/main" id="{843AF2D3-7A0C-42A7-B856-DEAE1BC92BC3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45" name="Rectangle 22">
          <a:extLst>
            <a:ext uri="{FF2B5EF4-FFF2-40B4-BE49-F238E27FC236}">
              <a16:creationId xmlns:a16="http://schemas.microsoft.com/office/drawing/2014/main" id="{BADBECCB-70C9-4694-8EF3-975036B3599F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46" name="Rectangle 22">
          <a:extLst>
            <a:ext uri="{FF2B5EF4-FFF2-40B4-BE49-F238E27FC236}">
              <a16:creationId xmlns:a16="http://schemas.microsoft.com/office/drawing/2014/main" id="{09CB6B21-B5D5-40E9-9685-24C5411EAA00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47" name="Rectangle 22">
          <a:extLst>
            <a:ext uri="{FF2B5EF4-FFF2-40B4-BE49-F238E27FC236}">
              <a16:creationId xmlns:a16="http://schemas.microsoft.com/office/drawing/2014/main" id="{200312F4-38DD-45EE-B107-36E0CB38ABEF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48" name="Rectangle 22">
          <a:extLst>
            <a:ext uri="{FF2B5EF4-FFF2-40B4-BE49-F238E27FC236}">
              <a16:creationId xmlns:a16="http://schemas.microsoft.com/office/drawing/2014/main" id="{FDF4FE15-1C49-4A9E-92C5-9CCFD77CCB36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49" name="Rectangle 22">
          <a:extLst>
            <a:ext uri="{FF2B5EF4-FFF2-40B4-BE49-F238E27FC236}">
              <a16:creationId xmlns:a16="http://schemas.microsoft.com/office/drawing/2014/main" id="{FB3D4576-6C1B-46DA-9DE6-B48758824833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50" name="Rectangle 22">
          <a:extLst>
            <a:ext uri="{FF2B5EF4-FFF2-40B4-BE49-F238E27FC236}">
              <a16:creationId xmlns:a16="http://schemas.microsoft.com/office/drawing/2014/main" id="{A70F7C7E-9DBB-44E6-A69E-73151C4D3BB8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51" name="Rectangle 22">
          <a:extLst>
            <a:ext uri="{FF2B5EF4-FFF2-40B4-BE49-F238E27FC236}">
              <a16:creationId xmlns:a16="http://schemas.microsoft.com/office/drawing/2014/main" id="{D33D709A-4BC3-4719-8E73-C0DD93740E4B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52" name="Rectangle 22">
          <a:extLst>
            <a:ext uri="{FF2B5EF4-FFF2-40B4-BE49-F238E27FC236}">
              <a16:creationId xmlns:a16="http://schemas.microsoft.com/office/drawing/2014/main" id="{C92E6CE0-0B16-4CFC-AE91-24EFCFD821DB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53" name="Rectangle 22">
          <a:extLst>
            <a:ext uri="{FF2B5EF4-FFF2-40B4-BE49-F238E27FC236}">
              <a16:creationId xmlns:a16="http://schemas.microsoft.com/office/drawing/2014/main" id="{81D83DF5-4B89-4640-B5C2-2E8B2FF8E1BE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54" name="Rectangle 22">
          <a:extLst>
            <a:ext uri="{FF2B5EF4-FFF2-40B4-BE49-F238E27FC236}">
              <a16:creationId xmlns:a16="http://schemas.microsoft.com/office/drawing/2014/main" id="{819FB143-7A04-4FC9-8185-531764947683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55" name="Rectangle 22">
          <a:extLst>
            <a:ext uri="{FF2B5EF4-FFF2-40B4-BE49-F238E27FC236}">
              <a16:creationId xmlns:a16="http://schemas.microsoft.com/office/drawing/2014/main" id="{A24A9AA2-DF81-4CE6-BDDE-0802EA671A8A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56" name="Rectangle 22">
          <a:extLst>
            <a:ext uri="{FF2B5EF4-FFF2-40B4-BE49-F238E27FC236}">
              <a16:creationId xmlns:a16="http://schemas.microsoft.com/office/drawing/2014/main" id="{A37A64F9-D233-4270-9FCD-2C714EF6702D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57" name="Rectangle 22">
          <a:extLst>
            <a:ext uri="{FF2B5EF4-FFF2-40B4-BE49-F238E27FC236}">
              <a16:creationId xmlns:a16="http://schemas.microsoft.com/office/drawing/2014/main" id="{866A57B6-EF56-4AC5-AC32-7C2AE20DE095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58" name="Rectangle 22">
          <a:extLst>
            <a:ext uri="{FF2B5EF4-FFF2-40B4-BE49-F238E27FC236}">
              <a16:creationId xmlns:a16="http://schemas.microsoft.com/office/drawing/2014/main" id="{2E326D28-C69E-48E0-876B-252F91600F99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59" name="Rectangle 22">
          <a:extLst>
            <a:ext uri="{FF2B5EF4-FFF2-40B4-BE49-F238E27FC236}">
              <a16:creationId xmlns:a16="http://schemas.microsoft.com/office/drawing/2014/main" id="{15F5DCC7-ECD3-481D-81CD-E62B5E526A47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60" name="Rectangle 22">
          <a:extLst>
            <a:ext uri="{FF2B5EF4-FFF2-40B4-BE49-F238E27FC236}">
              <a16:creationId xmlns:a16="http://schemas.microsoft.com/office/drawing/2014/main" id="{CE1E7AA0-F73C-447B-A213-2D69D6B4E6A1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61" name="Rectangle 22">
          <a:extLst>
            <a:ext uri="{FF2B5EF4-FFF2-40B4-BE49-F238E27FC236}">
              <a16:creationId xmlns:a16="http://schemas.microsoft.com/office/drawing/2014/main" id="{B1B6B106-CA54-43DB-A66E-87ED11E35440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62" name="Rectangle 22">
          <a:extLst>
            <a:ext uri="{FF2B5EF4-FFF2-40B4-BE49-F238E27FC236}">
              <a16:creationId xmlns:a16="http://schemas.microsoft.com/office/drawing/2014/main" id="{77EF55B3-8645-4CAF-BAFA-789F17E7AE2F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63" name="Rectangle 22">
          <a:extLst>
            <a:ext uri="{FF2B5EF4-FFF2-40B4-BE49-F238E27FC236}">
              <a16:creationId xmlns:a16="http://schemas.microsoft.com/office/drawing/2014/main" id="{323A0BE7-2436-4FC5-A40E-0A23B5016370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64" name="Rectangle 22">
          <a:extLst>
            <a:ext uri="{FF2B5EF4-FFF2-40B4-BE49-F238E27FC236}">
              <a16:creationId xmlns:a16="http://schemas.microsoft.com/office/drawing/2014/main" id="{939F8A52-7D76-4FA5-81D4-06EEB259967A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65" name="Rectangle 22">
          <a:extLst>
            <a:ext uri="{FF2B5EF4-FFF2-40B4-BE49-F238E27FC236}">
              <a16:creationId xmlns:a16="http://schemas.microsoft.com/office/drawing/2014/main" id="{471FACFF-C0B8-4779-9FC4-95C7D9191E84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66" name="Rectangle 22">
          <a:extLst>
            <a:ext uri="{FF2B5EF4-FFF2-40B4-BE49-F238E27FC236}">
              <a16:creationId xmlns:a16="http://schemas.microsoft.com/office/drawing/2014/main" id="{84789070-EE0A-47E7-A3B5-91081957B60D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67" name="Rectangle 22">
          <a:extLst>
            <a:ext uri="{FF2B5EF4-FFF2-40B4-BE49-F238E27FC236}">
              <a16:creationId xmlns:a16="http://schemas.microsoft.com/office/drawing/2014/main" id="{BEE8391B-4747-4769-A1C1-A85E0BB7A169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68" name="Rectangle 22">
          <a:extLst>
            <a:ext uri="{FF2B5EF4-FFF2-40B4-BE49-F238E27FC236}">
              <a16:creationId xmlns:a16="http://schemas.microsoft.com/office/drawing/2014/main" id="{281C0274-A3DD-4EFD-9040-1C4AC398598D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69" name="Rectangle 22">
          <a:extLst>
            <a:ext uri="{FF2B5EF4-FFF2-40B4-BE49-F238E27FC236}">
              <a16:creationId xmlns:a16="http://schemas.microsoft.com/office/drawing/2014/main" id="{F02A5699-699F-4102-B032-2949F8FC6BF5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70" name="Rectangle 22">
          <a:extLst>
            <a:ext uri="{FF2B5EF4-FFF2-40B4-BE49-F238E27FC236}">
              <a16:creationId xmlns:a16="http://schemas.microsoft.com/office/drawing/2014/main" id="{BBC6EB78-AF83-47F0-B817-570AABAAF955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71" name="Rectangle 22">
          <a:extLst>
            <a:ext uri="{FF2B5EF4-FFF2-40B4-BE49-F238E27FC236}">
              <a16:creationId xmlns:a16="http://schemas.microsoft.com/office/drawing/2014/main" id="{05B438AF-3DEA-4B27-B1B3-19E9A9FB25AD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72" name="Rectangle 22">
          <a:extLst>
            <a:ext uri="{FF2B5EF4-FFF2-40B4-BE49-F238E27FC236}">
              <a16:creationId xmlns:a16="http://schemas.microsoft.com/office/drawing/2014/main" id="{17B5BC5A-CFC9-429B-BFD0-B1901FDD3B52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73" name="Rectangle 22">
          <a:extLst>
            <a:ext uri="{FF2B5EF4-FFF2-40B4-BE49-F238E27FC236}">
              <a16:creationId xmlns:a16="http://schemas.microsoft.com/office/drawing/2014/main" id="{6E8A7D2B-E7D6-43BB-9E32-A308099051B3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74" name="Rectangle 22">
          <a:extLst>
            <a:ext uri="{FF2B5EF4-FFF2-40B4-BE49-F238E27FC236}">
              <a16:creationId xmlns:a16="http://schemas.microsoft.com/office/drawing/2014/main" id="{AAB969A2-CA62-4E1F-9FA5-F02829CD425A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75" name="Rectangle 22">
          <a:extLst>
            <a:ext uri="{FF2B5EF4-FFF2-40B4-BE49-F238E27FC236}">
              <a16:creationId xmlns:a16="http://schemas.microsoft.com/office/drawing/2014/main" id="{698F2373-3B1E-418F-9DBC-4D97481018FB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76" name="Rectangle 22">
          <a:extLst>
            <a:ext uri="{FF2B5EF4-FFF2-40B4-BE49-F238E27FC236}">
              <a16:creationId xmlns:a16="http://schemas.microsoft.com/office/drawing/2014/main" id="{69846649-0F38-4FBD-9582-A0990CF35B6C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77" name="Rectangle 22">
          <a:extLst>
            <a:ext uri="{FF2B5EF4-FFF2-40B4-BE49-F238E27FC236}">
              <a16:creationId xmlns:a16="http://schemas.microsoft.com/office/drawing/2014/main" id="{46E53FDB-EE65-4EB8-A5F1-4E08036E7448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81</xdr:row>
      <xdr:rowOff>0</xdr:rowOff>
    </xdr:from>
    <xdr:ext cx="46295" cy="369397"/>
    <xdr:sp macro="" textlink="">
      <xdr:nvSpPr>
        <xdr:cNvPr id="778" name="Rectangle 22">
          <a:extLst>
            <a:ext uri="{FF2B5EF4-FFF2-40B4-BE49-F238E27FC236}">
              <a16:creationId xmlns:a16="http://schemas.microsoft.com/office/drawing/2014/main" id="{37050164-F688-48F8-85DE-A2FC307C5F79}"/>
            </a:ext>
          </a:extLst>
        </xdr:cNvPr>
        <xdr:cNvSpPr>
          <a:spLocks noChangeArrowheads="1"/>
        </xdr:cNvSpPr>
      </xdr:nvSpPr>
      <xdr:spPr bwMode="auto">
        <a:xfrm>
          <a:off x="2409825" y="152590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79" name="Rectangle 22">
          <a:extLst>
            <a:ext uri="{FF2B5EF4-FFF2-40B4-BE49-F238E27FC236}">
              <a16:creationId xmlns:a16="http://schemas.microsoft.com/office/drawing/2014/main" id="{72AA4426-7132-48D4-9ECC-4F504B26C6DE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80" name="Rectangle 22">
          <a:extLst>
            <a:ext uri="{FF2B5EF4-FFF2-40B4-BE49-F238E27FC236}">
              <a16:creationId xmlns:a16="http://schemas.microsoft.com/office/drawing/2014/main" id="{F74B4C5D-DCBD-486B-823D-C19D1199EDA7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81" name="Rectangle 22">
          <a:extLst>
            <a:ext uri="{FF2B5EF4-FFF2-40B4-BE49-F238E27FC236}">
              <a16:creationId xmlns:a16="http://schemas.microsoft.com/office/drawing/2014/main" id="{6046F058-F631-45ED-8B34-D6AFE5ECEE3D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4</xdr:col>
      <xdr:colOff>0</xdr:colOff>
      <xdr:row>80</xdr:row>
      <xdr:rowOff>0</xdr:rowOff>
    </xdr:from>
    <xdr:ext cx="46295" cy="369397"/>
    <xdr:sp macro="" textlink="">
      <xdr:nvSpPr>
        <xdr:cNvPr id="782" name="Rectangle 22">
          <a:extLst>
            <a:ext uri="{FF2B5EF4-FFF2-40B4-BE49-F238E27FC236}">
              <a16:creationId xmlns:a16="http://schemas.microsoft.com/office/drawing/2014/main" id="{FA683BB9-5934-4530-829A-CF7DAA36536E}"/>
            </a:ext>
          </a:extLst>
        </xdr:cNvPr>
        <xdr:cNvSpPr>
          <a:spLocks noChangeArrowheads="1"/>
        </xdr:cNvSpPr>
      </xdr:nvSpPr>
      <xdr:spPr bwMode="auto">
        <a:xfrm>
          <a:off x="2409825" y="15068550"/>
          <a:ext cx="46295" cy="36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1">
            <a:defRPr sz="1000"/>
          </a:pPr>
          <a:r>
            <a:rPr lang="ru-RU" sz="13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39</xdr:row>
      <xdr:rowOff>38100</xdr:rowOff>
    </xdr:from>
    <xdr:to>
      <xdr:col>4</xdr:col>
      <xdr:colOff>342900</xdr:colOff>
      <xdr:row>43</xdr:row>
      <xdr:rowOff>66675</xdr:rowOff>
    </xdr:to>
    <xdr:pic>
      <xdr:nvPicPr>
        <xdr:cNvPr id="40359" name="Рисунок 1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15A15-986A-4EA4-AD09-79FA9326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772275"/>
          <a:ext cx="1743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2057400</xdr:colOff>
      <xdr:row>30</xdr:row>
      <xdr:rowOff>371475</xdr:rowOff>
    </xdr:from>
    <xdr:to>
      <xdr:col>2</xdr:col>
      <xdr:colOff>3800475</xdr:colOff>
      <xdr:row>33</xdr:row>
      <xdr:rowOff>38100</xdr:rowOff>
    </xdr:to>
    <xdr:pic>
      <xdr:nvPicPr>
        <xdr:cNvPr id="41384" name="Рисунок 1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C6384-5DE4-444E-943F-834A845EB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9839325"/>
          <a:ext cx="1743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&#1091;-&#1084;&#1082;.&#1088;&#1092;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&#1091;-&#1084;&#1082;.&#1088;&#1092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N48"/>
  <sheetViews>
    <sheetView showGridLines="0" tabSelected="1" view="pageBreakPreview" zoomScaleNormal="100" zoomScaleSheetLayoutView="100" workbookViewId="0">
      <selection activeCell="B10" sqref="B10"/>
    </sheetView>
  </sheetViews>
  <sheetFormatPr defaultRowHeight="15" x14ac:dyDescent="0.2"/>
  <cols>
    <col min="1" max="1" width="2.140625" style="1" customWidth="1"/>
    <col min="2" max="2" width="25.42578125" style="3" customWidth="1"/>
    <col min="3" max="3" width="7.5703125" style="3" customWidth="1"/>
    <col min="4" max="4" width="5.5703125" style="3" customWidth="1"/>
    <col min="5" max="5" width="14.85546875" style="3" customWidth="1"/>
    <col min="6" max="6" width="2.7109375" style="3" customWidth="1"/>
    <col min="7" max="7" width="9.5703125" style="3" customWidth="1"/>
    <col min="8" max="8" width="13.7109375" style="3" customWidth="1"/>
    <col min="9" max="9" width="12.85546875" style="3" customWidth="1"/>
    <col min="10" max="10" width="15.7109375" style="3" customWidth="1"/>
    <col min="11" max="11" width="6.7109375" style="3" customWidth="1"/>
    <col min="12" max="12" width="17.42578125" style="3" customWidth="1"/>
    <col min="13" max="16384" width="9.140625" style="1"/>
  </cols>
  <sheetData>
    <row r="1" spans="2:14" s="18" customFormat="1" ht="33.75" customHeight="1" x14ac:dyDescent="0.45">
      <c r="B1" s="130" t="s">
        <v>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2:14" ht="15" customHeight="1" x14ac:dyDescent="0.2">
      <c r="B2" s="115" t="s">
        <v>184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2:14" ht="15" customHeight="1" x14ac:dyDescent="0.2">
      <c r="B3" s="131" t="s">
        <v>1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2:14" ht="15.75" customHeight="1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4"/>
      <c r="M4" s="13"/>
      <c r="N4" s="13"/>
    </row>
    <row r="5" spans="2:14" ht="15.75" customHeight="1" x14ac:dyDescent="0.2">
      <c r="B5" s="103" t="s">
        <v>2</v>
      </c>
      <c r="C5" s="124" t="s">
        <v>3</v>
      </c>
      <c r="D5" s="125"/>
      <c r="E5" s="124" t="s">
        <v>4</v>
      </c>
      <c r="F5" s="125"/>
      <c r="G5" s="100" t="s">
        <v>5</v>
      </c>
      <c r="H5" s="103" t="s">
        <v>6</v>
      </c>
      <c r="I5" s="103" t="s">
        <v>7</v>
      </c>
      <c r="J5" s="132" t="s">
        <v>8</v>
      </c>
      <c r="K5" s="132"/>
      <c r="L5" s="103" t="s">
        <v>9</v>
      </c>
      <c r="M5" s="122"/>
      <c r="N5" s="123"/>
    </row>
    <row r="6" spans="2:14" ht="15.75" customHeight="1" x14ac:dyDescent="0.3">
      <c r="B6" s="16" t="s">
        <v>10</v>
      </c>
      <c r="C6" s="116">
        <v>20</v>
      </c>
      <c r="D6" s="117"/>
      <c r="E6" s="120" t="s">
        <v>11</v>
      </c>
      <c r="F6" s="120"/>
      <c r="G6" s="98" t="s">
        <v>12</v>
      </c>
      <c r="H6" s="17">
        <v>4.5999999999999999E-2</v>
      </c>
      <c r="I6" s="17"/>
      <c r="J6" s="120">
        <v>315000</v>
      </c>
      <c r="K6" s="120"/>
      <c r="L6" s="98" t="s">
        <v>13</v>
      </c>
      <c r="M6" s="99"/>
      <c r="N6" s="89"/>
    </row>
    <row r="7" spans="2:14" ht="15.75" customHeight="1" x14ac:dyDescent="0.3">
      <c r="B7" s="16" t="s">
        <v>14</v>
      </c>
      <c r="C7" s="116">
        <v>20</v>
      </c>
      <c r="D7" s="117"/>
      <c r="E7" s="120" t="s">
        <v>11</v>
      </c>
      <c r="F7" s="120"/>
      <c r="G7" s="98" t="s">
        <v>12</v>
      </c>
      <c r="H7" s="17">
        <v>0.27800000000000002</v>
      </c>
      <c r="I7" s="17"/>
      <c r="J7" s="120">
        <v>195000</v>
      </c>
      <c r="K7" s="120"/>
      <c r="L7" s="98" t="s">
        <v>13</v>
      </c>
      <c r="M7" s="99"/>
      <c r="N7" s="89"/>
    </row>
    <row r="8" spans="2:14" ht="15.75" customHeight="1" x14ac:dyDescent="0.3">
      <c r="B8" s="16" t="s">
        <v>15</v>
      </c>
      <c r="C8" s="116">
        <v>20</v>
      </c>
      <c r="D8" s="117"/>
      <c r="E8" s="120" t="s">
        <v>11</v>
      </c>
      <c r="F8" s="120"/>
      <c r="G8" s="98" t="s">
        <v>12</v>
      </c>
      <c r="H8" s="17">
        <v>0.05</v>
      </c>
      <c r="I8" s="17"/>
      <c r="J8" s="120">
        <v>148500</v>
      </c>
      <c r="K8" s="120"/>
      <c r="L8" s="98" t="s">
        <v>13</v>
      </c>
      <c r="M8" s="99"/>
      <c r="N8" s="89"/>
    </row>
    <row r="9" spans="2:14" ht="15.75" customHeight="1" x14ac:dyDescent="0.3">
      <c r="B9" s="16" t="s">
        <v>16</v>
      </c>
      <c r="C9" s="116">
        <v>20</v>
      </c>
      <c r="D9" s="117"/>
      <c r="E9" s="120" t="s">
        <v>11</v>
      </c>
      <c r="F9" s="120"/>
      <c r="G9" s="98" t="s">
        <v>12</v>
      </c>
      <c r="H9" s="17">
        <v>1.29</v>
      </c>
      <c r="I9" s="17"/>
      <c r="J9" s="129">
        <v>128700</v>
      </c>
      <c r="K9" s="129"/>
      <c r="L9" s="98" t="s">
        <v>13</v>
      </c>
      <c r="M9" s="99"/>
      <c r="N9" s="89"/>
    </row>
    <row r="10" spans="2:14" ht="15.75" customHeight="1" x14ac:dyDescent="0.3">
      <c r="B10" s="16" t="s">
        <v>17</v>
      </c>
      <c r="C10" s="116">
        <v>20</v>
      </c>
      <c r="D10" s="117"/>
      <c r="E10" s="120" t="s">
        <v>11</v>
      </c>
      <c r="F10" s="120"/>
      <c r="G10" s="98" t="s">
        <v>12</v>
      </c>
      <c r="H10" s="17">
        <v>0.33600000000000002</v>
      </c>
      <c r="I10" s="17"/>
      <c r="J10" s="129">
        <v>147500</v>
      </c>
      <c r="K10" s="129"/>
      <c r="L10" s="98" t="s">
        <v>13</v>
      </c>
      <c r="M10" s="99"/>
      <c r="N10" s="89"/>
    </row>
    <row r="11" spans="2:14" ht="15.75" customHeight="1" x14ac:dyDescent="0.3">
      <c r="B11" s="16" t="s">
        <v>18</v>
      </c>
      <c r="C11" s="116">
        <v>20</v>
      </c>
      <c r="D11" s="117"/>
      <c r="E11" s="120" t="s">
        <v>11</v>
      </c>
      <c r="F11" s="120"/>
      <c r="G11" s="98" t="s">
        <v>12</v>
      </c>
      <c r="H11" s="17">
        <v>1.2609999999999999</v>
      </c>
      <c r="I11" s="17"/>
      <c r="J11" s="120">
        <v>157800</v>
      </c>
      <c r="K11" s="120"/>
      <c r="L11" s="98" t="s">
        <v>13</v>
      </c>
      <c r="M11" s="99"/>
      <c r="N11" s="89"/>
    </row>
    <row r="12" spans="2:14" ht="15.75" customHeight="1" x14ac:dyDescent="0.3">
      <c r="B12" s="16" t="s">
        <v>19</v>
      </c>
      <c r="C12" s="116">
        <v>20</v>
      </c>
      <c r="D12" s="117"/>
      <c r="E12" s="120" t="s">
        <v>11</v>
      </c>
      <c r="F12" s="120"/>
      <c r="G12" s="98" t="s">
        <v>12</v>
      </c>
      <c r="H12" s="17">
        <v>0.62</v>
      </c>
      <c r="I12" s="17"/>
      <c r="J12" s="129">
        <v>108700</v>
      </c>
      <c r="K12" s="129"/>
      <c r="L12" s="98" t="s">
        <v>13</v>
      </c>
      <c r="M12" s="99"/>
      <c r="N12" s="89"/>
    </row>
    <row r="13" spans="2:14" ht="15.75" customHeight="1" x14ac:dyDescent="0.3">
      <c r="B13" s="16" t="s">
        <v>20</v>
      </c>
      <c r="C13" s="116">
        <v>20</v>
      </c>
      <c r="D13" s="117"/>
      <c r="E13" s="120" t="s">
        <v>11</v>
      </c>
      <c r="F13" s="120"/>
      <c r="G13" s="98" t="s">
        <v>12</v>
      </c>
      <c r="H13" s="17">
        <v>0.34</v>
      </c>
      <c r="I13" s="17"/>
      <c r="J13" s="129">
        <v>101300</v>
      </c>
      <c r="K13" s="129"/>
      <c r="L13" s="98" t="s">
        <v>13</v>
      </c>
      <c r="M13" s="99"/>
      <c r="N13" s="89"/>
    </row>
    <row r="14" spans="2:14" ht="15.75" customHeight="1" x14ac:dyDescent="0.3">
      <c r="B14" s="16" t="s">
        <v>21</v>
      </c>
      <c r="C14" s="116">
        <v>20</v>
      </c>
      <c r="D14" s="117"/>
      <c r="E14" s="120" t="s">
        <v>11</v>
      </c>
      <c r="F14" s="120"/>
      <c r="G14" s="98">
        <v>8</v>
      </c>
      <c r="H14" s="17">
        <v>4.641</v>
      </c>
      <c r="I14" s="17"/>
      <c r="J14" s="120">
        <v>95000</v>
      </c>
      <c r="K14" s="120"/>
      <c r="L14" s="98" t="s">
        <v>13</v>
      </c>
      <c r="M14" s="99"/>
      <c r="N14" s="89"/>
    </row>
    <row r="15" spans="2:14" ht="18" customHeight="1" thickBot="1" x14ac:dyDescent="0.35">
      <c r="B15" s="95" t="s">
        <v>22</v>
      </c>
      <c r="C15" s="133">
        <v>20</v>
      </c>
      <c r="D15" s="134"/>
      <c r="E15" s="126" t="s">
        <v>11</v>
      </c>
      <c r="F15" s="126"/>
      <c r="G15" s="101" t="s">
        <v>12</v>
      </c>
      <c r="H15" s="96">
        <v>0.35</v>
      </c>
      <c r="I15" s="96"/>
      <c r="J15" s="126">
        <v>95000</v>
      </c>
      <c r="K15" s="126"/>
      <c r="L15" s="101" t="s">
        <v>13</v>
      </c>
      <c r="M15" s="99"/>
      <c r="N15" s="89"/>
    </row>
    <row r="16" spans="2:14" ht="15.75" customHeight="1" thickTop="1" x14ac:dyDescent="0.3">
      <c r="B16" s="16" t="s">
        <v>23</v>
      </c>
      <c r="C16" s="116" t="s">
        <v>24</v>
      </c>
      <c r="D16" s="117"/>
      <c r="E16" s="118" t="s">
        <v>25</v>
      </c>
      <c r="F16" s="119"/>
      <c r="G16" s="98">
        <v>10</v>
      </c>
      <c r="H16" s="17">
        <v>0.39</v>
      </c>
      <c r="I16" s="17"/>
      <c r="J16" s="120">
        <v>76000</v>
      </c>
      <c r="K16" s="120"/>
      <c r="L16" s="98" t="s">
        <v>13</v>
      </c>
      <c r="M16" s="99"/>
      <c r="N16" s="89"/>
    </row>
    <row r="17" spans="2:14" ht="15.75" customHeight="1" x14ac:dyDescent="0.3">
      <c r="B17" s="16" t="s">
        <v>26</v>
      </c>
      <c r="C17" s="116">
        <v>20</v>
      </c>
      <c r="D17" s="117"/>
      <c r="E17" s="118" t="s">
        <v>183</v>
      </c>
      <c r="F17" s="119"/>
      <c r="G17" s="97">
        <v>10</v>
      </c>
      <c r="H17" s="17">
        <v>2.9340000000000002</v>
      </c>
      <c r="I17" s="17"/>
      <c r="J17" s="120">
        <v>82000</v>
      </c>
      <c r="K17" s="120"/>
      <c r="L17" s="98" t="s">
        <v>13</v>
      </c>
      <c r="M17" s="99"/>
      <c r="N17" s="89"/>
    </row>
    <row r="18" spans="2:14" ht="15.75" customHeight="1" x14ac:dyDescent="0.3">
      <c r="B18" s="16" t="s">
        <v>28</v>
      </c>
      <c r="C18" s="116">
        <v>20</v>
      </c>
      <c r="D18" s="117"/>
      <c r="E18" s="118" t="s">
        <v>29</v>
      </c>
      <c r="F18" s="119"/>
      <c r="G18" s="98">
        <v>3</v>
      </c>
      <c r="H18" s="17">
        <v>54</v>
      </c>
      <c r="I18" s="17"/>
      <c r="J18" s="127">
        <v>175</v>
      </c>
      <c r="K18" s="120"/>
      <c r="L18" s="98" t="s">
        <v>13</v>
      </c>
      <c r="M18" s="99"/>
      <c r="N18" s="89"/>
    </row>
    <row r="19" spans="2:14" ht="15.75" customHeight="1" x14ac:dyDescent="0.3">
      <c r="B19" s="16" t="s">
        <v>30</v>
      </c>
      <c r="C19" s="116" t="s">
        <v>31</v>
      </c>
      <c r="D19" s="117"/>
      <c r="E19" s="118" t="s">
        <v>32</v>
      </c>
      <c r="F19" s="119"/>
      <c r="G19" s="97">
        <v>10</v>
      </c>
      <c r="H19" s="17">
        <v>1.35</v>
      </c>
      <c r="I19" s="17"/>
      <c r="J19" s="118">
        <v>50000</v>
      </c>
      <c r="K19" s="119"/>
      <c r="L19" s="98" t="s">
        <v>13</v>
      </c>
      <c r="M19" s="99"/>
      <c r="N19" s="89"/>
    </row>
    <row r="20" spans="2:14" ht="15.75" customHeight="1" x14ac:dyDescent="0.3">
      <c r="B20" s="16" t="s">
        <v>33</v>
      </c>
      <c r="C20" s="116" t="s">
        <v>34</v>
      </c>
      <c r="D20" s="117"/>
      <c r="E20" s="118" t="s">
        <v>25</v>
      </c>
      <c r="F20" s="119"/>
      <c r="G20" s="97">
        <v>8</v>
      </c>
      <c r="H20" s="17">
        <v>0.216</v>
      </c>
      <c r="I20" s="17"/>
      <c r="J20" s="120">
        <v>76000</v>
      </c>
      <c r="K20" s="120"/>
      <c r="L20" s="98" t="s">
        <v>13</v>
      </c>
      <c r="M20" s="99"/>
      <c r="N20" s="89"/>
    </row>
    <row r="21" spans="2:14" ht="15.75" customHeight="1" x14ac:dyDescent="0.3">
      <c r="B21" s="16" t="s">
        <v>35</v>
      </c>
      <c r="C21" s="116">
        <v>20</v>
      </c>
      <c r="D21" s="117"/>
      <c r="E21" s="118" t="s">
        <v>25</v>
      </c>
      <c r="F21" s="119"/>
      <c r="G21" s="97">
        <v>10</v>
      </c>
      <c r="H21" s="17">
        <v>5.2069999999999999</v>
      </c>
      <c r="I21" s="17"/>
      <c r="J21" s="120">
        <v>74000</v>
      </c>
      <c r="K21" s="120"/>
      <c r="L21" s="98" t="s">
        <v>13</v>
      </c>
      <c r="M21" s="99"/>
      <c r="N21" s="89"/>
    </row>
    <row r="22" spans="2:14" ht="15.75" customHeight="1" x14ac:dyDescent="0.3">
      <c r="B22" s="16" t="s">
        <v>35</v>
      </c>
      <c r="C22" s="116" t="s">
        <v>24</v>
      </c>
      <c r="D22" s="117"/>
      <c r="E22" s="118" t="s">
        <v>25</v>
      </c>
      <c r="F22" s="119"/>
      <c r="G22" s="97">
        <v>10</v>
      </c>
      <c r="H22" s="17">
        <v>1.58</v>
      </c>
      <c r="I22" s="17"/>
      <c r="J22" s="120">
        <v>76000</v>
      </c>
      <c r="K22" s="120"/>
      <c r="L22" s="98" t="s">
        <v>13</v>
      </c>
      <c r="M22" s="99"/>
      <c r="N22" s="89"/>
    </row>
    <row r="23" spans="2:14" ht="15.75" customHeight="1" x14ac:dyDescent="0.3">
      <c r="B23" s="16" t="s">
        <v>37</v>
      </c>
      <c r="C23" s="116">
        <v>20</v>
      </c>
      <c r="D23" s="117"/>
      <c r="E23" s="118" t="s">
        <v>25</v>
      </c>
      <c r="F23" s="119"/>
      <c r="G23" s="97">
        <v>8</v>
      </c>
      <c r="H23" s="17">
        <v>1.32</v>
      </c>
      <c r="I23" s="17"/>
      <c r="J23" s="120">
        <v>74000</v>
      </c>
      <c r="K23" s="120"/>
      <c r="L23" s="98" t="s">
        <v>13</v>
      </c>
    </row>
    <row r="24" spans="2:14" ht="15.75" customHeight="1" x14ac:dyDescent="0.3">
      <c r="B24" s="16" t="s">
        <v>37</v>
      </c>
      <c r="C24" s="116">
        <v>20</v>
      </c>
      <c r="D24" s="117"/>
      <c r="E24" s="118" t="s">
        <v>38</v>
      </c>
      <c r="F24" s="119"/>
      <c r="G24" s="97">
        <v>8</v>
      </c>
      <c r="H24" s="17">
        <v>0.61599999999999999</v>
      </c>
      <c r="I24" s="17"/>
      <c r="J24" s="120">
        <v>74000</v>
      </c>
      <c r="K24" s="120"/>
      <c r="L24" s="98" t="s">
        <v>13</v>
      </c>
    </row>
    <row r="25" spans="2:14" ht="15.75" customHeight="1" x14ac:dyDescent="0.3">
      <c r="B25" s="16" t="s">
        <v>39</v>
      </c>
      <c r="C25" s="116">
        <v>20</v>
      </c>
      <c r="D25" s="117"/>
      <c r="E25" s="118" t="s">
        <v>40</v>
      </c>
      <c r="F25" s="119"/>
      <c r="G25" s="24" t="s">
        <v>36</v>
      </c>
      <c r="H25" s="17">
        <v>0.158</v>
      </c>
      <c r="I25" s="17"/>
      <c r="J25" s="120">
        <v>74000</v>
      </c>
      <c r="K25" s="120"/>
      <c r="L25" s="98" t="s">
        <v>13</v>
      </c>
    </row>
    <row r="26" spans="2:14" ht="15.75" customHeight="1" x14ac:dyDescent="0.3">
      <c r="B26" s="16" t="s">
        <v>41</v>
      </c>
      <c r="C26" s="116">
        <v>20</v>
      </c>
      <c r="D26" s="117"/>
      <c r="E26" s="118" t="s">
        <v>40</v>
      </c>
      <c r="F26" s="119"/>
      <c r="G26" s="24" t="s">
        <v>36</v>
      </c>
      <c r="H26" s="17">
        <v>2.2599999999999998</v>
      </c>
      <c r="I26" s="17"/>
      <c r="J26" s="120">
        <v>74000</v>
      </c>
      <c r="K26" s="120"/>
      <c r="L26" s="98" t="s">
        <v>13</v>
      </c>
    </row>
    <row r="27" spans="2:14" ht="15.75" customHeight="1" x14ac:dyDescent="0.3">
      <c r="B27" s="16" t="s">
        <v>42</v>
      </c>
      <c r="C27" s="116">
        <v>20</v>
      </c>
      <c r="D27" s="117"/>
      <c r="E27" s="118" t="s">
        <v>25</v>
      </c>
      <c r="F27" s="119"/>
      <c r="G27" s="97" t="s">
        <v>43</v>
      </c>
      <c r="H27" s="17">
        <v>0.78600000000000003</v>
      </c>
      <c r="I27" s="17"/>
      <c r="J27" s="120">
        <v>74000</v>
      </c>
      <c r="K27" s="120"/>
      <c r="L27" s="98" t="s">
        <v>13</v>
      </c>
    </row>
    <row r="28" spans="2:14" ht="15.75" customHeight="1" x14ac:dyDescent="0.3">
      <c r="B28" s="16" t="s">
        <v>44</v>
      </c>
      <c r="C28" s="116">
        <v>20</v>
      </c>
      <c r="D28" s="117"/>
      <c r="E28" s="118" t="s">
        <v>25</v>
      </c>
      <c r="F28" s="119"/>
      <c r="G28" s="24" t="s">
        <v>36</v>
      </c>
      <c r="H28" s="17">
        <v>0.93500000000000005</v>
      </c>
      <c r="I28" s="17"/>
      <c r="J28" s="120">
        <v>76000</v>
      </c>
      <c r="K28" s="120"/>
      <c r="L28" s="98" t="s">
        <v>13</v>
      </c>
    </row>
    <row r="29" spans="2:14" ht="15.75" customHeight="1" x14ac:dyDescent="0.3">
      <c r="B29" s="16" t="s">
        <v>45</v>
      </c>
      <c r="C29" s="116" t="s">
        <v>27</v>
      </c>
      <c r="D29" s="117"/>
      <c r="E29" s="118" t="s">
        <v>180</v>
      </c>
      <c r="F29" s="119"/>
      <c r="G29" s="24" t="s">
        <v>36</v>
      </c>
      <c r="H29" s="17">
        <v>3.4540000000000002</v>
      </c>
      <c r="I29" s="17"/>
      <c r="J29" s="118">
        <v>82000</v>
      </c>
      <c r="K29" s="119"/>
      <c r="L29" s="98" t="s">
        <v>13</v>
      </c>
    </row>
    <row r="30" spans="2:14" ht="15.75" customHeight="1" x14ac:dyDescent="0.3">
      <c r="B30" s="19"/>
      <c r="C30" s="20"/>
      <c r="D30" s="20"/>
      <c r="E30" s="21"/>
      <c r="F30" s="21"/>
      <c r="G30" s="21"/>
      <c r="H30" s="22"/>
      <c r="I30" s="23"/>
      <c r="J30" s="21"/>
      <c r="K30" s="21"/>
      <c r="L30" s="21"/>
    </row>
    <row r="31" spans="2:14" ht="15.75" customHeight="1" x14ac:dyDescent="0.3">
      <c r="B31" s="19"/>
      <c r="C31" s="20"/>
      <c r="D31" s="20"/>
      <c r="E31" s="21"/>
      <c r="F31" s="21"/>
      <c r="G31" s="21"/>
      <c r="H31" s="22"/>
      <c r="I31" s="23"/>
      <c r="J31" s="21"/>
      <c r="K31" s="21"/>
      <c r="L31" s="21"/>
    </row>
    <row r="32" spans="2:14" ht="15.75" customHeight="1" x14ac:dyDescent="0.2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2"/>
    </row>
    <row r="33" spans="2:13" ht="15.75" customHeight="1" x14ac:dyDescent="0.3">
      <c r="B33" s="128" t="s">
        <v>46</v>
      </c>
      <c r="C33" s="128"/>
      <c r="D33" s="128"/>
      <c r="E33" s="128"/>
      <c r="F33" s="128"/>
      <c r="G33" s="128"/>
      <c r="H33" s="128"/>
      <c r="I33" s="128"/>
      <c r="J33" s="128"/>
      <c r="K33" s="128"/>
      <c r="L33" s="2"/>
      <c r="M33" s="2"/>
    </row>
    <row r="34" spans="2:13" ht="15.75" customHeight="1" x14ac:dyDescent="0.3"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2"/>
    </row>
    <row r="35" spans="2:13" ht="15.75" customHeight="1" x14ac:dyDescent="0.35">
      <c r="B35" s="121" t="s">
        <v>47</v>
      </c>
      <c r="C35" s="121"/>
      <c r="D35" s="121"/>
      <c r="E35" s="121"/>
      <c r="F35" s="121"/>
      <c r="G35" s="121"/>
      <c r="H35" s="121"/>
      <c r="I35" s="121"/>
      <c r="J35" s="121"/>
      <c r="K35" s="121"/>
      <c r="L35" s="2"/>
    </row>
    <row r="36" spans="2:13" ht="15.75" customHeight="1" x14ac:dyDescent="0.2">
      <c r="B36" s="90" t="s">
        <v>181</v>
      </c>
      <c r="C36" s="115" t="s">
        <v>182</v>
      </c>
      <c r="D36" s="115"/>
      <c r="E36" s="90"/>
      <c r="F36" s="90"/>
      <c r="G36" s="90"/>
      <c r="H36" s="90"/>
      <c r="I36" s="90"/>
      <c r="J36" s="90"/>
      <c r="K36" s="90"/>
      <c r="L36" s="2"/>
    </row>
    <row r="37" spans="2:13" ht="15.75" customHeight="1" x14ac:dyDescent="0.2"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2"/>
    </row>
    <row r="38" spans="2:13" ht="15.75" customHeight="1" x14ac:dyDescent="0.2"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2"/>
    </row>
    <row r="39" spans="2:13" ht="15.75" customHeight="1" x14ac:dyDescent="0.2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2"/>
    </row>
    <row r="40" spans="2:13" ht="15.75" customHeight="1" x14ac:dyDescent="0.2"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2"/>
    </row>
    <row r="41" spans="2:13" ht="15.75" customHeight="1" x14ac:dyDescent="0.2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2"/>
    </row>
    <row r="42" spans="2:13" ht="15.75" customHeight="1" x14ac:dyDescent="0.2"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2"/>
    </row>
    <row r="43" spans="2:13" ht="15.75" customHeight="1" x14ac:dyDescent="0.2"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2:13" x14ac:dyDescent="0.2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</row>
    <row r="45" spans="2:13" x14ac:dyDescent="0.2"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</row>
    <row r="46" spans="2:13" x14ac:dyDescent="0.2"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</row>
    <row r="47" spans="2:13" x14ac:dyDescent="0.2"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</row>
    <row r="48" spans="2:13" x14ac:dyDescent="0.2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</row>
  </sheetData>
  <mergeCells count="82">
    <mergeCell ref="C15:D15"/>
    <mergeCell ref="J17:K17"/>
    <mergeCell ref="J13:K13"/>
    <mergeCell ref="C13:D13"/>
    <mergeCell ref="C14:D14"/>
    <mergeCell ref="E14:F14"/>
    <mergeCell ref="J14:K14"/>
    <mergeCell ref="E13:F13"/>
    <mergeCell ref="C16:D16"/>
    <mergeCell ref="E16:F16"/>
    <mergeCell ref="J23:K23"/>
    <mergeCell ref="J20:K20"/>
    <mergeCell ref="C20:D20"/>
    <mergeCell ref="E20:F20"/>
    <mergeCell ref="E19:F19"/>
    <mergeCell ref="J19:K19"/>
    <mergeCell ref="J22:K22"/>
    <mergeCell ref="C19:D19"/>
    <mergeCell ref="C17:D17"/>
    <mergeCell ref="E17:F17"/>
    <mergeCell ref="J16:K16"/>
    <mergeCell ref="B1:L1"/>
    <mergeCell ref="B2:L2"/>
    <mergeCell ref="B3:L3"/>
    <mergeCell ref="C5:D5"/>
    <mergeCell ref="J5:K5"/>
    <mergeCell ref="J8:K8"/>
    <mergeCell ref="E6:F6"/>
    <mergeCell ref="J6:K6"/>
    <mergeCell ref="J7:K7"/>
    <mergeCell ref="J12:K12"/>
    <mergeCell ref="E11:F11"/>
    <mergeCell ref="E10:F10"/>
    <mergeCell ref="J11:K11"/>
    <mergeCell ref="E12:F12"/>
    <mergeCell ref="E9:F9"/>
    <mergeCell ref="J9:K9"/>
    <mergeCell ref="J10:K10"/>
    <mergeCell ref="B33:K33"/>
    <mergeCell ref="C24:D24"/>
    <mergeCell ref="C23:D23"/>
    <mergeCell ref="E24:F24"/>
    <mergeCell ref="J24:K24"/>
    <mergeCell ref="E23:F23"/>
    <mergeCell ref="C27:D27"/>
    <mergeCell ref="E27:F27"/>
    <mergeCell ref="J27:K27"/>
    <mergeCell ref="C29:D29"/>
    <mergeCell ref="E29:F29"/>
    <mergeCell ref="J29:K29"/>
    <mergeCell ref="M5:N5"/>
    <mergeCell ref="E5:F5"/>
    <mergeCell ref="C18:D18"/>
    <mergeCell ref="E15:F15"/>
    <mergeCell ref="E7:F7"/>
    <mergeCell ref="E18:F18"/>
    <mergeCell ref="J18:K18"/>
    <mergeCell ref="C12:D12"/>
    <mergeCell ref="E8:F8"/>
    <mergeCell ref="C7:D7"/>
    <mergeCell ref="J15:K15"/>
    <mergeCell ref="C6:D6"/>
    <mergeCell ref="C11:D11"/>
    <mergeCell ref="C10:D10"/>
    <mergeCell ref="C8:D8"/>
    <mergeCell ref="C9:D9"/>
    <mergeCell ref="C36:D36"/>
    <mergeCell ref="C21:D21"/>
    <mergeCell ref="E21:F21"/>
    <mergeCell ref="J21:K21"/>
    <mergeCell ref="C25:D25"/>
    <mergeCell ref="E25:F25"/>
    <mergeCell ref="J25:K25"/>
    <mergeCell ref="C26:D26"/>
    <mergeCell ref="E26:F26"/>
    <mergeCell ref="J26:K26"/>
    <mergeCell ref="C22:D22"/>
    <mergeCell ref="E22:F22"/>
    <mergeCell ref="C28:D28"/>
    <mergeCell ref="E28:F28"/>
    <mergeCell ref="J28:K28"/>
    <mergeCell ref="B35:K35"/>
  </mergeCells>
  <hyperlinks>
    <hyperlink ref="B3:K3" r:id="rId1" display="сайт:  у-мк.рф  " xr:uid="{00000000-0004-0000-0000-000000000000}"/>
  </hyperlinks>
  <pageMargins left="0.19685039370078741" right="0.19685039370078741" top="0.19685039370078741" bottom="0.19685039370078741" header="0.19685039370078741" footer="0.19685039370078741"/>
  <pageSetup paperSize="9" scale="69" fitToWidth="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34"/>
  <sheetViews>
    <sheetView view="pageBreakPreview" topLeftCell="A217" zoomScale="60" zoomScaleNormal="100" workbookViewId="0">
      <selection activeCell="B20" sqref="B20"/>
    </sheetView>
  </sheetViews>
  <sheetFormatPr defaultColWidth="42" defaultRowHeight="18" x14ac:dyDescent="0.25"/>
  <cols>
    <col min="1" max="16384" width="42" style="85"/>
  </cols>
  <sheetData>
    <row r="1" spans="1:7" ht="18.75" x14ac:dyDescent="0.3">
      <c r="A1" s="25" t="s">
        <v>48</v>
      </c>
      <c r="B1" s="26" t="s">
        <v>49</v>
      </c>
      <c r="C1" s="26" t="s">
        <v>50</v>
      </c>
      <c r="D1" s="26" t="s">
        <v>51</v>
      </c>
      <c r="E1" s="26" t="s">
        <v>52</v>
      </c>
      <c r="F1" s="26" t="s">
        <v>53</v>
      </c>
      <c r="G1" s="27" t="s">
        <v>54</v>
      </c>
    </row>
    <row r="2" spans="1:7" ht="18.75" x14ac:dyDescent="0.3">
      <c r="A2" s="28">
        <v>14</v>
      </c>
      <c r="B2" s="29">
        <v>2</v>
      </c>
      <c r="C2" s="29" t="s">
        <v>55</v>
      </c>
      <c r="D2" s="29">
        <v>20</v>
      </c>
      <c r="E2" s="29" t="s">
        <v>56</v>
      </c>
      <c r="F2" s="29" t="s">
        <v>57</v>
      </c>
      <c r="G2" s="30" t="s">
        <v>56</v>
      </c>
    </row>
    <row r="3" spans="1:7" ht="18.75" x14ac:dyDescent="0.3">
      <c r="A3" s="28">
        <v>14</v>
      </c>
      <c r="B3" s="29">
        <v>2.5</v>
      </c>
      <c r="C3" s="29" t="s">
        <v>58</v>
      </c>
      <c r="D3" s="29">
        <v>20</v>
      </c>
      <c r="E3" s="29" t="s">
        <v>56</v>
      </c>
      <c r="F3" s="29" t="s">
        <v>57</v>
      </c>
      <c r="G3" s="30" t="s">
        <v>56</v>
      </c>
    </row>
    <row r="4" spans="1:7" ht="18.75" x14ac:dyDescent="0.3">
      <c r="A4" s="28">
        <v>14</v>
      </c>
      <c r="B4" s="29">
        <v>3</v>
      </c>
      <c r="C4" s="29" t="s">
        <v>55</v>
      </c>
      <c r="D4" s="29">
        <v>20</v>
      </c>
      <c r="E4" s="29" t="s">
        <v>56</v>
      </c>
      <c r="F4" s="29" t="s">
        <v>57</v>
      </c>
      <c r="G4" s="30" t="s">
        <v>56</v>
      </c>
    </row>
    <row r="5" spans="1:7" ht="18.75" x14ac:dyDescent="0.3">
      <c r="A5" s="28">
        <v>16</v>
      </c>
      <c r="B5" s="29">
        <v>2</v>
      </c>
      <c r="C5" s="29" t="s">
        <v>55</v>
      </c>
      <c r="D5" s="29">
        <v>20</v>
      </c>
      <c r="E5" s="29" t="s">
        <v>56</v>
      </c>
      <c r="F5" s="29" t="s">
        <v>57</v>
      </c>
      <c r="G5" s="30" t="s">
        <v>56</v>
      </c>
    </row>
    <row r="6" spans="1:7" ht="18.75" x14ac:dyDescent="0.3">
      <c r="A6" s="28">
        <v>16</v>
      </c>
      <c r="B6" s="29">
        <v>2</v>
      </c>
      <c r="C6" s="29" t="s">
        <v>59</v>
      </c>
      <c r="D6" s="29">
        <v>20</v>
      </c>
      <c r="E6" s="29" t="s">
        <v>56</v>
      </c>
      <c r="F6" s="29" t="s">
        <v>57</v>
      </c>
      <c r="G6" s="30" t="s">
        <v>56</v>
      </c>
    </row>
    <row r="7" spans="1:7" ht="18.75" x14ac:dyDescent="0.3">
      <c r="A7" s="28">
        <v>16</v>
      </c>
      <c r="B7" s="29">
        <v>2.5</v>
      </c>
      <c r="C7" s="29" t="s">
        <v>59</v>
      </c>
      <c r="D7" s="29" t="s">
        <v>60</v>
      </c>
      <c r="E7" s="29" t="s">
        <v>56</v>
      </c>
      <c r="F7" s="29" t="s">
        <v>57</v>
      </c>
      <c r="G7" s="30" t="s">
        <v>56</v>
      </c>
    </row>
    <row r="8" spans="1:7" ht="18.75" x14ac:dyDescent="0.3">
      <c r="A8" s="28">
        <v>16</v>
      </c>
      <c r="B8" s="29">
        <v>2.5</v>
      </c>
      <c r="C8" s="29" t="s">
        <v>59</v>
      </c>
      <c r="D8" s="29">
        <v>20</v>
      </c>
      <c r="E8" s="29" t="s">
        <v>56</v>
      </c>
      <c r="F8" s="29" t="s">
        <v>57</v>
      </c>
      <c r="G8" s="30" t="s">
        <v>56</v>
      </c>
    </row>
    <row r="9" spans="1:7" ht="18.75" x14ac:dyDescent="0.3">
      <c r="A9" s="31">
        <v>16</v>
      </c>
      <c r="B9" s="32">
        <v>2</v>
      </c>
      <c r="C9" s="32" t="s">
        <v>59</v>
      </c>
      <c r="D9" s="32" t="s">
        <v>61</v>
      </c>
      <c r="E9" s="32">
        <v>7.5999999999999998E-2</v>
      </c>
      <c r="F9" s="32">
        <v>295000</v>
      </c>
      <c r="G9" s="33" t="s">
        <v>62</v>
      </c>
    </row>
    <row r="10" spans="1:7" ht="18.75" x14ac:dyDescent="0.3">
      <c r="A10" s="31">
        <v>16</v>
      </c>
      <c r="B10" s="32">
        <v>2.5</v>
      </c>
      <c r="C10" s="32" t="s">
        <v>63</v>
      </c>
      <c r="D10" s="32" t="s">
        <v>61</v>
      </c>
      <c r="E10" s="32">
        <v>0.65300000000000002</v>
      </c>
      <c r="F10" s="32">
        <v>295000</v>
      </c>
      <c r="G10" s="33" t="s">
        <v>62</v>
      </c>
    </row>
    <row r="11" spans="1:7" ht="18.75" x14ac:dyDescent="0.3">
      <c r="A11" s="31">
        <v>16</v>
      </c>
      <c r="B11" s="32">
        <v>2.5</v>
      </c>
      <c r="C11" s="32" t="s">
        <v>59</v>
      </c>
      <c r="D11" s="32" t="s">
        <v>61</v>
      </c>
      <c r="E11" s="32">
        <v>0.40500000000000003</v>
      </c>
      <c r="F11" s="32">
        <v>295000</v>
      </c>
      <c r="G11" s="33" t="s">
        <v>64</v>
      </c>
    </row>
    <row r="12" spans="1:7" ht="18.75" x14ac:dyDescent="0.3">
      <c r="A12" s="31">
        <v>16</v>
      </c>
      <c r="B12" s="32">
        <v>3</v>
      </c>
      <c r="C12" s="32" t="s">
        <v>59</v>
      </c>
      <c r="D12" s="32" t="s">
        <v>61</v>
      </c>
      <c r="E12" s="32">
        <v>0.59699999999999998</v>
      </c>
      <c r="F12" s="32">
        <v>295000</v>
      </c>
      <c r="G12" s="33" t="s">
        <v>62</v>
      </c>
    </row>
    <row r="13" spans="1:7" ht="18.75" x14ac:dyDescent="0.3">
      <c r="A13" s="31">
        <v>16</v>
      </c>
      <c r="B13" s="32">
        <v>3</v>
      </c>
      <c r="C13" s="32" t="s">
        <v>59</v>
      </c>
      <c r="D13" s="32" t="s">
        <v>61</v>
      </c>
      <c r="E13" s="32">
        <v>0.96199999999999997</v>
      </c>
      <c r="F13" s="32">
        <v>295000</v>
      </c>
      <c r="G13" s="33" t="s">
        <v>64</v>
      </c>
    </row>
    <row r="14" spans="1:7" ht="18.75" x14ac:dyDescent="0.3">
      <c r="A14" s="28">
        <v>16</v>
      </c>
      <c r="B14" s="29">
        <v>3</v>
      </c>
      <c r="C14" s="29" t="s">
        <v>59</v>
      </c>
      <c r="D14" s="29">
        <v>20</v>
      </c>
      <c r="E14" s="29">
        <v>0.06</v>
      </c>
      <c r="F14" s="29" t="s">
        <v>57</v>
      </c>
      <c r="G14" s="30" t="s">
        <v>65</v>
      </c>
    </row>
    <row r="15" spans="1:7" ht="18.75" x14ac:dyDescent="0.3">
      <c r="A15" s="28">
        <v>16</v>
      </c>
      <c r="B15" s="29">
        <v>3</v>
      </c>
      <c r="C15" s="29" t="s">
        <v>59</v>
      </c>
      <c r="D15" s="29">
        <v>20</v>
      </c>
      <c r="E15" s="29" t="s">
        <v>56</v>
      </c>
      <c r="F15" s="29" t="s">
        <v>57</v>
      </c>
      <c r="G15" s="30" t="s">
        <v>56</v>
      </c>
    </row>
    <row r="16" spans="1:7" ht="18.75" x14ac:dyDescent="0.3">
      <c r="A16" s="34">
        <v>16</v>
      </c>
      <c r="B16" s="35">
        <v>3.5</v>
      </c>
      <c r="C16" s="35" t="s">
        <v>59</v>
      </c>
      <c r="D16" s="35" t="s">
        <v>61</v>
      </c>
      <c r="E16" s="35">
        <v>0.1</v>
      </c>
      <c r="F16" s="35">
        <v>295000</v>
      </c>
      <c r="G16" s="36" t="s">
        <v>66</v>
      </c>
    </row>
    <row r="17" spans="1:7" ht="18.75" x14ac:dyDescent="0.3">
      <c r="A17" s="31">
        <v>18</v>
      </c>
      <c r="B17" s="32">
        <v>2</v>
      </c>
      <c r="C17" s="32" t="s">
        <v>59</v>
      </c>
      <c r="D17" s="32" t="s">
        <v>61</v>
      </c>
      <c r="E17" s="32">
        <v>0.34100000000000003</v>
      </c>
      <c r="F17" s="32">
        <v>280000</v>
      </c>
      <c r="G17" s="33" t="s">
        <v>62</v>
      </c>
    </row>
    <row r="18" spans="1:7" ht="18.75" x14ac:dyDescent="0.3">
      <c r="A18" s="28">
        <v>18</v>
      </c>
      <c r="B18" s="29">
        <v>2</v>
      </c>
      <c r="C18" s="29" t="s">
        <v>55</v>
      </c>
      <c r="D18" s="29">
        <v>20</v>
      </c>
      <c r="E18" s="29" t="s">
        <v>56</v>
      </c>
      <c r="F18" s="29" t="s">
        <v>57</v>
      </c>
      <c r="G18" s="30" t="s">
        <v>56</v>
      </c>
    </row>
    <row r="19" spans="1:7" ht="18.75" x14ac:dyDescent="0.3">
      <c r="A19" s="28">
        <v>18</v>
      </c>
      <c r="B19" s="29">
        <v>2</v>
      </c>
      <c r="C19" s="29" t="s">
        <v>55</v>
      </c>
      <c r="D19" s="29">
        <v>20</v>
      </c>
      <c r="E19" s="29">
        <v>0.05</v>
      </c>
      <c r="F19" s="29">
        <v>180000</v>
      </c>
      <c r="G19" s="30" t="s">
        <v>65</v>
      </c>
    </row>
    <row r="20" spans="1:7" ht="18.75" x14ac:dyDescent="0.3">
      <c r="A20" s="31">
        <v>18</v>
      </c>
      <c r="B20" s="32">
        <v>3</v>
      </c>
      <c r="C20" s="32" t="s">
        <v>59</v>
      </c>
      <c r="D20" s="32" t="s">
        <v>61</v>
      </c>
      <c r="E20" s="32">
        <v>0.25</v>
      </c>
      <c r="F20" s="32">
        <v>280000</v>
      </c>
      <c r="G20" s="33" t="s">
        <v>62</v>
      </c>
    </row>
    <row r="21" spans="1:7" ht="18.75" x14ac:dyDescent="0.3">
      <c r="A21" s="28">
        <v>18</v>
      </c>
      <c r="B21" s="29">
        <v>3</v>
      </c>
      <c r="C21" s="29" t="s">
        <v>55</v>
      </c>
      <c r="D21" s="29">
        <v>20</v>
      </c>
      <c r="E21" s="29" t="s">
        <v>56</v>
      </c>
      <c r="F21" s="29" t="s">
        <v>57</v>
      </c>
      <c r="G21" s="30" t="s">
        <v>56</v>
      </c>
    </row>
    <row r="22" spans="1:7" ht="18.75" x14ac:dyDescent="0.3">
      <c r="A22" s="28">
        <v>20</v>
      </c>
      <c r="B22" s="29">
        <v>3</v>
      </c>
      <c r="C22" s="29" t="s">
        <v>59</v>
      </c>
      <c r="D22" s="29">
        <v>20</v>
      </c>
      <c r="E22" s="29" t="s">
        <v>56</v>
      </c>
      <c r="F22" s="29" t="s">
        <v>57</v>
      </c>
      <c r="G22" s="30" t="s">
        <v>56</v>
      </c>
    </row>
    <row r="23" spans="1:7" ht="18.75" x14ac:dyDescent="0.3">
      <c r="A23" s="28">
        <v>22</v>
      </c>
      <c r="B23" s="29">
        <v>3</v>
      </c>
      <c r="C23" s="29" t="s">
        <v>59</v>
      </c>
      <c r="D23" s="29" t="s">
        <v>60</v>
      </c>
      <c r="E23" s="29" t="s">
        <v>56</v>
      </c>
      <c r="F23" s="29" t="s">
        <v>57</v>
      </c>
      <c r="G23" s="30" t="s">
        <v>56</v>
      </c>
    </row>
    <row r="24" spans="1:7" ht="18.75" x14ac:dyDescent="0.3">
      <c r="A24" s="28">
        <v>22</v>
      </c>
      <c r="B24" s="29">
        <v>3.5</v>
      </c>
      <c r="C24" s="29" t="s">
        <v>59</v>
      </c>
      <c r="D24" s="29">
        <v>20</v>
      </c>
      <c r="E24" s="29" t="s">
        <v>56</v>
      </c>
      <c r="F24" s="29" t="s">
        <v>57</v>
      </c>
      <c r="G24" s="30" t="s">
        <v>56</v>
      </c>
    </row>
    <row r="25" spans="1:7" ht="18.75" x14ac:dyDescent="0.3">
      <c r="A25" s="28">
        <v>22</v>
      </c>
      <c r="B25" s="29">
        <v>4</v>
      </c>
      <c r="C25" s="29" t="s">
        <v>59</v>
      </c>
      <c r="D25" s="29">
        <v>20</v>
      </c>
      <c r="E25" s="29" t="s">
        <v>56</v>
      </c>
      <c r="F25" s="29" t="s">
        <v>57</v>
      </c>
      <c r="G25" s="30" t="s">
        <v>56</v>
      </c>
    </row>
    <row r="26" spans="1:7" ht="18.75" x14ac:dyDescent="0.3">
      <c r="A26" s="28">
        <v>25</v>
      </c>
      <c r="B26" s="29">
        <v>2</v>
      </c>
      <c r="C26" s="29" t="s">
        <v>55</v>
      </c>
      <c r="D26" s="29">
        <v>20</v>
      </c>
      <c r="E26" s="29" t="s">
        <v>56</v>
      </c>
      <c r="F26" s="29" t="s">
        <v>57</v>
      </c>
      <c r="G26" s="30" t="s">
        <v>56</v>
      </c>
    </row>
    <row r="27" spans="1:7" ht="18.75" x14ac:dyDescent="0.3">
      <c r="A27" s="31">
        <v>25</v>
      </c>
      <c r="B27" s="32">
        <v>2</v>
      </c>
      <c r="C27" s="32" t="s">
        <v>55</v>
      </c>
      <c r="D27" s="32">
        <v>20</v>
      </c>
      <c r="E27" s="32">
        <v>0.02</v>
      </c>
      <c r="F27" s="32" t="s">
        <v>57</v>
      </c>
      <c r="G27" s="33" t="s">
        <v>65</v>
      </c>
    </row>
    <row r="28" spans="1:7" ht="18.75" x14ac:dyDescent="0.3">
      <c r="A28" s="31">
        <v>25</v>
      </c>
      <c r="B28" s="32">
        <v>2.5</v>
      </c>
      <c r="C28" s="32" t="s">
        <v>59</v>
      </c>
      <c r="D28" s="32" t="s">
        <v>60</v>
      </c>
      <c r="E28" s="32" t="s">
        <v>56</v>
      </c>
      <c r="F28" s="32" t="s">
        <v>57</v>
      </c>
      <c r="G28" s="33" t="s">
        <v>56</v>
      </c>
    </row>
    <row r="29" spans="1:7" ht="18.75" x14ac:dyDescent="0.3">
      <c r="A29" s="31">
        <v>25</v>
      </c>
      <c r="B29" s="32">
        <v>2.5</v>
      </c>
      <c r="C29" s="32" t="s">
        <v>59</v>
      </c>
      <c r="D29" s="32">
        <v>20</v>
      </c>
      <c r="E29" s="32" t="s">
        <v>56</v>
      </c>
      <c r="F29" s="32" t="s">
        <v>57</v>
      </c>
      <c r="G29" s="33" t="s">
        <v>56</v>
      </c>
    </row>
    <row r="30" spans="1:7" ht="18.75" x14ac:dyDescent="0.3">
      <c r="A30" s="28">
        <v>25</v>
      </c>
      <c r="B30" s="29">
        <v>3</v>
      </c>
      <c r="C30" s="29" t="s">
        <v>55</v>
      </c>
      <c r="D30" s="29">
        <v>20</v>
      </c>
      <c r="E30" s="29" t="s">
        <v>56</v>
      </c>
      <c r="F30" s="29" t="s">
        <v>57</v>
      </c>
      <c r="G30" s="30" t="s">
        <v>56</v>
      </c>
    </row>
    <row r="31" spans="1:7" ht="18.75" x14ac:dyDescent="0.3">
      <c r="A31" s="28">
        <v>25</v>
      </c>
      <c r="B31" s="29">
        <v>3</v>
      </c>
      <c r="C31" s="29" t="s">
        <v>63</v>
      </c>
      <c r="D31" s="29">
        <v>20</v>
      </c>
      <c r="E31" s="29" t="s">
        <v>56</v>
      </c>
      <c r="F31" s="29" t="s">
        <v>57</v>
      </c>
      <c r="G31" s="30" t="s">
        <v>56</v>
      </c>
    </row>
    <row r="32" spans="1:7" ht="18.75" x14ac:dyDescent="0.3">
      <c r="A32" s="28">
        <v>25</v>
      </c>
      <c r="B32" s="29">
        <v>3</v>
      </c>
      <c r="C32" s="29" t="s">
        <v>59</v>
      </c>
      <c r="D32" s="29" t="s">
        <v>60</v>
      </c>
      <c r="E32" s="29" t="s">
        <v>56</v>
      </c>
      <c r="F32" s="29" t="s">
        <v>57</v>
      </c>
      <c r="G32" s="30" t="s">
        <v>56</v>
      </c>
    </row>
    <row r="33" spans="1:7" ht="18.75" x14ac:dyDescent="0.3">
      <c r="A33" s="28">
        <v>25</v>
      </c>
      <c r="B33" s="29">
        <v>3.5</v>
      </c>
      <c r="C33" s="29" t="s">
        <v>55</v>
      </c>
      <c r="D33" s="29">
        <v>20</v>
      </c>
      <c r="E33" s="29" t="s">
        <v>56</v>
      </c>
      <c r="F33" s="29" t="s">
        <v>57</v>
      </c>
      <c r="G33" s="30" t="s">
        <v>56</v>
      </c>
    </row>
    <row r="34" spans="1:7" ht="18.75" x14ac:dyDescent="0.3">
      <c r="A34" s="28">
        <v>25</v>
      </c>
      <c r="B34" s="29">
        <v>3.5</v>
      </c>
      <c r="C34" s="29" t="s">
        <v>59</v>
      </c>
      <c r="D34" s="29" t="s">
        <v>60</v>
      </c>
      <c r="E34" s="29" t="s">
        <v>56</v>
      </c>
      <c r="F34" s="29" t="s">
        <v>57</v>
      </c>
      <c r="G34" s="30" t="s">
        <v>56</v>
      </c>
    </row>
    <row r="35" spans="1:7" ht="18.75" x14ac:dyDescent="0.3">
      <c r="A35" s="28">
        <v>25</v>
      </c>
      <c r="B35" s="29">
        <v>3.5</v>
      </c>
      <c r="C35" s="29" t="s">
        <v>59</v>
      </c>
      <c r="D35" s="29">
        <v>20</v>
      </c>
      <c r="E35" s="29" t="s">
        <v>56</v>
      </c>
      <c r="F35" s="29" t="s">
        <v>57</v>
      </c>
      <c r="G35" s="30" t="s">
        <v>56</v>
      </c>
    </row>
    <row r="36" spans="1:7" ht="18.75" x14ac:dyDescent="0.3">
      <c r="A36" s="28">
        <v>25</v>
      </c>
      <c r="B36" s="29">
        <v>4</v>
      </c>
      <c r="C36" s="29" t="s">
        <v>63</v>
      </c>
      <c r="D36" s="29">
        <v>20</v>
      </c>
      <c r="E36" s="29" t="s">
        <v>56</v>
      </c>
      <c r="F36" s="29" t="s">
        <v>57</v>
      </c>
      <c r="G36" s="30" t="s">
        <v>56</v>
      </c>
    </row>
    <row r="37" spans="1:7" ht="18.75" x14ac:dyDescent="0.3">
      <c r="A37" s="28">
        <v>25</v>
      </c>
      <c r="B37" s="29">
        <v>4</v>
      </c>
      <c r="C37" s="29" t="s">
        <v>59</v>
      </c>
      <c r="D37" s="29">
        <v>20</v>
      </c>
      <c r="E37" s="29" t="s">
        <v>56</v>
      </c>
      <c r="F37" s="29" t="s">
        <v>57</v>
      </c>
      <c r="G37" s="30" t="s">
        <v>56</v>
      </c>
    </row>
    <row r="38" spans="1:7" ht="18.75" x14ac:dyDescent="0.3">
      <c r="A38" s="37">
        <v>28</v>
      </c>
      <c r="B38" s="38">
        <v>3</v>
      </c>
      <c r="C38" s="38" t="s">
        <v>67</v>
      </c>
      <c r="D38" s="38" t="s">
        <v>61</v>
      </c>
      <c r="E38" s="38">
        <v>0.16</v>
      </c>
      <c r="F38" s="38" t="s">
        <v>57</v>
      </c>
      <c r="G38" s="39" t="s">
        <v>68</v>
      </c>
    </row>
    <row r="39" spans="1:7" ht="18.75" x14ac:dyDescent="0.3">
      <c r="A39" s="28">
        <v>28</v>
      </c>
      <c r="B39" s="29">
        <v>3</v>
      </c>
      <c r="C39" s="29" t="s">
        <v>55</v>
      </c>
      <c r="D39" s="29">
        <v>20</v>
      </c>
      <c r="E39" s="29" t="s">
        <v>56</v>
      </c>
      <c r="F39" s="29" t="s">
        <v>57</v>
      </c>
      <c r="G39" s="30" t="s">
        <v>56</v>
      </c>
    </row>
    <row r="40" spans="1:7" ht="18.75" x14ac:dyDescent="0.3">
      <c r="A40" s="28">
        <v>28</v>
      </c>
      <c r="B40" s="29">
        <v>3</v>
      </c>
      <c r="C40" s="29" t="s">
        <v>59</v>
      </c>
      <c r="D40" s="29">
        <v>20</v>
      </c>
      <c r="E40" s="29" t="s">
        <v>56</v>
      </c>
      <c r="F40" s="29" t="s">
        <v>57</v>
      </c>
      <c r="G40" s="30" t="s">
        <v>56</v>
      </c>
    </row>
    <row r="41" spans="1:7" ht="18.75" x14ac:dyDescent="0.3">
      <c r="A41" s="28">
        <v>28</v>
      </c>
      <c r="B41" s="29">
        <v>3</v>
      </c>
      <c r="C41" s="29" t="s">
        <v>63</v>
      </c>
      <c r="D41" s="29">
        <v>20</v>
      </c>
      <c r="E41" s="29" t="s">
        <v>56</v>
      </c>
      <c r="F41" s="29" t="s">
        <v>56</v>
      </c>
      <c r="G41" s="30" t="s">
        <v>56</v>
      </c>
    </row>
    <row r="42" spans="1:7" ht="18.75" x14ac:dyDescent="0.3">
      <c r="A42" s="28">
        <v>28</v>
      </c>
      <c r="B42" s="29">
        <v>3.5</v>
      </c>
      <c r="C42" s="29" t="s">
        <v>55</v>
      </c>
      <c r="D42" s="29">
        <v>20</v>
      </c>
      <c r="E42" s="29" t="s">
        <v>56</v>
      </c>
      <c r="F42" s="29" t="s">
        <v>57</v>
      </c>
      <c r="G42" s="30" t="s">
        <v>56</v>
      </c>
    </row>
    <row r="43" spans="1:7" ht="18.75" x14ac:dyDescent="0.3">
      <c r="A43" s="28">
        <v>28</v>
      </c>
      <c r="B43" s="29">
        <v>3.5</v>
      </c>
      <c r="C43" s="29" t="s">
        <v>59</v>
      </c>
      <c r="D43" s="29">
        <v>20</v>
      </c>
      <c r="E43" s="29" t="s">
        <v>56</v>
      </c>
      <c r="F43" s="29" t="s">
        <v>57</v>
      </c>
      <c r="G43" s="30" t="s">
        <v>56</v>
      </c>
    </row>
    <row r="44" spans="1:7" ht="18.75" x14ac:dyDescent="0.3">
      <c r="A44" s="28">
        <v>28</v>
      </c>
      <c r="B44" s="29">
        <v>3.5</v>
      </c>
      <c r="C44" s="29" t="s">
        <v>59</v>
      </c>
      <c r="D44" s="29" t="s">
        <v>60</v>
      </c>
      <c r="E44" s="29" t="s">
        <v>56</v>
      </c>
      <c r="F44" s="29" t="s">
        <v>57</v>
      </c>
      <c r="G44" s="30" t="s">
        <v>56</v>
      </c>
    </row>
    <row r="45" spans="1:7" ht="18.75" x14ac:dyDescent="0.3">
      <c r="A45" s="28">
        <v>28</v>
      </c>
      <c r="B45" s="29">
        <v>3.5</v>
      </c>
      <c r="C45" s="29" t="s">
        <v>63</v>
      </c>
      <c r="D45" s="29" t="s">
        <v>60</v>
      </c>
      <c r="E45" s="29" t="s">
        <v>56</v>
      </c>
      <c r="F45" s="29" t="s">
        <v>57</v>
      </c>
      <c r="G45" s="30" t="s">
        <v>56</v>
      </c>
    </row>
    <row r="46" spans="1:7" ht="18.75" x14ac:dyDescent="0.3">
      <c r="A46" s="28">
        <v>28</v>
      </c>
      <c r="B46" s="29">
        <v>4</v>
      </c>
      <c r="C46" s="29" t="s">
        <v>55</v>
      </c>
      <c r="D46" s="29">
        <v>20</v>
      </c>
      <c r="E46" s="29" t="s">
        <v>56</v>
      </c>
      <c r="F46" s="29" t="s">
        <v>57</v>
      </c>
      <c r="G46" s="30" t="s">
        <v>56</v>
      </c>
    </row>
    <row r="47" spans="1:7" ht="18.75" x14ac:dyDescent="0.3">
      <c r="A47" s="37">
        <v>28</v>
      </c>
      <c r="B47" s="38">
        <v>4</v>
      </c>
      <c r="C47" s="38" t="s">
        <v>67</v>
      </c>
      <c r="D47" s="38" t="s">
        <v>61</v>
      </c>
      <c r="E47" s="38">
        <v>0.14000000000000001</v>
      </c>
      <c r="F47" s="38" t="s">
        <v>57</v>
      </c>
      <c r="G47" s="39" t="s">
        <v>68</v>
      </c>
    </row>
    <row r="48" spans="1:7" ht="18.75" x14ac:dyDescent="0.3">
      <c r="A48" s="28">
        <v>28</v>
      </c>
      <c r="B48" s="29">
        <v>4</v>
      </c>
      <c r="C48" s="29" t="s">
        <v>59</v>
      </c>
      <c r="D48" s="29">
        <v>20</v>
      </c>
      <c r="E48" s="29" t="s">
        <v>56</v>
      </c>
      <c r="F48" s="29" t="s">
        <v>57</v>
      </c>
      <c r="G48" s="30" t="s">
        <v>56</v>
      </c>
    </row>
    <row r="49" spans="1:7" ht="18.75" x14ac:dyDescent="0.3">
      <c r="A49" s="28">
        <v>28</v>
      </c>
      <c r="B49" s="29">
        <v>4</v>
      </c>
      <c r="C49" s="29" t="s">
        <v>59</v>
      </c>
      <c r="D49" s="29" t="s">
        <v>60</v>
      </c>
      <c r="E49" s="29" t="s">
        <v>56</v>
      </c>
      <c r="F49" s="29" t="s">
        <v>57</v>
      </c>
      <c r="G49" s="30" t="s">
        <v>56</v>
      </c>
    </row>
    <row r="50" spans="1:7" ht="18.75" x14ac:dyDescent="0.3">
      <c r="A50" s="31">
        <v>28</v>
      </c>
      <c r="B50" s="32">
        <v>6</v>
      </c>
      <c r="C50" s="32" t="s">
        <v>59</v>
      </c>
      <c r="D50" s="32" t="s">
        <v>61</v>
      </c>
      <c r="E50" s="32">
        <f>6.792-0.726-0.061-0.266-0.326-1.02-0.51-0.17-0.027-0.185-0.13-0.14</f>
        <v>3.2310000000000008</v>
      </c>
      <c r="F50" s="32">
        <v>165000</v>
      </c>
      <c r="G50" s="33" t="s">
        <v>65</v>
      </c>
    </row>
    <row r="51" spans="1:7" ht="18.75" x14ac:dyDescent="0.3">
      <c r="A51" s="31">
        <v>28</v>
      </c>
      <c r="B51" s="32">
        <v>6</v>
      </c>
      <c r="C51" s="32" t="s">
        <v>59</v>
      </c>
      <c r="D51" s="32" t="s">
        <v>61</v>
      </c>
      <c r="E51" s="32">
        <v>12.06</v>
      </c>
      <c r="F51" s="32">
        <v>165000</v>
      </c>
      <c r="G51" s="33" t="s">
        <v>69</v>
      </c>
    </row>
    <row r="52" spans="1:7" ht="18.75" x14ac:dyDescent="0.3">
      <c r="A52" s="28">
        <v>32</v>
      </c>
      <c r="B52" s="29">
        <v>2</v>
      </c>
      <c r="C52" s="29" t="s">
        <v>55</v>
      </c>
      <c r="D52" s="29">
        <v>20</v>
      </c>
      <c r="E52" s="29" t="s">
        <v>56</v>
      </c>
      <c r="F52" s="29" t="s">
        <v>57</v>
      </c>
      <c r="G52" s="30" t="s">
        <v>56</v>
      </c>
    </row>
    <row r="53" spans="1:7" ht="18.75" x14ac:dyDescent="0.3">
      <c r="A53" s="28">
        <v>32</v>
      </c>
      <c r="B53" s="29">
        <v>2</v>
      </c>
      <c r="C53" s="29" t="s">
        <v>59</v>
      </c>
      <c r="D53" s="29" t="s">
        <v>60</v>
      </c>
      <c r="E53" s="29" t="s">
        <v>56</v>
      </c>
      <c r="F53" s="29" t="s">
        <v>57</v>
      </c>
      <c r="G53" s="30" t="s">
        <v>56</v>
      </c>
    </row>
    <row r="54" spans="1:7" ht="18.75" x14ac:dyDescent="0.3">
      <c r="A54" s="40">
        <v>32</v>
      </c>
      <c r="B54" s="41">
        <v>3</v>
      </c>
      <c r="C54" s="41" t="s">
        <v>59</v>
      </c>
      <c r="D54" s="41" t="s">
        <v>60</v>
      </c>
      <c r="E54" s="41">
        <f>1.16-0.135</f>
        <v>1.0249999999999999</v>
      </c>
      <c r="F54" s="41">
        <v>105000</v>
      </c>
      <c r="G54" s="42" t="s">
        <v>65</v>
      </c>
    </row>
    <row r="55" spans="1:7" ht="18.75" x14ac:dyDescent="0.3">
      <c r="A55" s="28">
        <v>32</v>
      </c>
      <c r="B55" s="29">
        <v>3</v>
      </c>
      <c r="C55" s="29" t="s">
        <v>59</v>
      </c>
      <c r="D55" s="29" t="s">
        <v>60</v>
      </c>
      <c r="E55" s="29" t="s">
        <v>56</v>
      </c>
      <c r="F55" s="29" t="s">
        <v>57</v>
      </c>
      <c r="G55" s="30" t="s">
        <v>56</v>
      </c>
    </row>
    <row r="56" spans="1:7" ht="18.75" x14ac:dyDescent="0.3">
      <c r="A56" s="28">
        <v>32</v>
      </c>
      <c r="B56" s="29">
        <v>3</v>
      </c>
      <c r="C56" s="29" t="s">
        <v>59</v>
      </c>
      <c r="D56" s="29">
        <v>20</v>
      </c>
      <c r="E56" s="29" t="s">
        <v>56</v>
      </c>
      <c r="F56" s="29" t="s">
        <v>57</v>
      </c>
      <c r="G56" s="30" t="s">
        <v>56</v>
      </c>
    </row>
    <row r="57" spans="1:7" ht="18.75" x14ac:dyDescent="0.3">
      <c r="A57" s="28">
        <v>32</v>
      </c>
      <c r="B57" s="29">
        <v>3</v>
      </c>
      <c r="C57" s="29" t="s">
        <v>55</v>
      </c>
      <c r="D57" s="29">
        <v>20</v>
      </c>
      <c r="E57" s="29" t="s">
        <v>56</v>
      </c>
      <c r="F57" s="29" t="s">
        <v>57</v>
      </c>
      <c r="G57" s="30" t="s">
        <v>56</v>
      </c>
    </row>
    <row r="58" spans="1:7" ht="18.75" x14ac:dyDescent="0.3">
      <c r="A58" s="28">
        <v>32</v>
      </c>
      <c r="B58" s="29">
        <v>3.5</v>
      </c>
      <c r="C58" s="29" t="s">
        <v>59</v>
      </c>
      <c r="D58" s="29" t="s">
        <v>61</v>
      </c>
      <c r="E58" s="29">
        <v>0.995</v>
      </c>
      <c r="F58" s="29">
        <v>160000</v>
      </c>
      <c r="G58" s="30" t="s">
        <v>64</v>
      </c>
    </row>
    <row r="59" spans="1:7" ht="18.75" x14ac:dyDescent="0.3">
      <c r="A59" s="40">
        <v>32</v>
      </c>
      <c r="B59" s="41">
        <v>3.5</v>
      </c>
      <c r="C59" s="41" t="s">
        <v>59</v>
      </c>
      <c r="D59" s="41">
        <v>20</v>
      </c>
      <c r="E59" s="41">
        <v>0.5</v>
      </c>
      <c r="F59" s="41">
        <v>105000</v>
      </c>
      <c r="G59" s="42" t="s">
        <v>65</v>
      </c>
    </row>
    <row r="60" spans="1:7" ht="18.75" x14ac:dyDescent="0.3">
      <c r="A60" s="28">
        <v>32</v>
      </c>
      <c r="B60" s="29">
        <v>3.5</v>
      </c>
      <c r="C60" s="29" t="s">
        <v>55</v>
      </c>
      <c r="D60" s="29">
        <v>20</v>
      </c>
      <c r="E60" s="29" t="s">
        <v>56</v>
      </c>
      <c r="F60" s="29" t="s">
        <v>57</v>
      </c>
      <c r="G60" s="30" t="s">
        <v>56</v>
      </c>
    </row>
    <row r="61" spans="1:7" ht="18.75" x14ac:dyDescent="0.3">
      <c r="A61" s="28">
        <v>32</v>
      </c>
      <c r="B61" s="29">
        <v>3.5</v>
      </c>
      <c r="C61" s="29" t="s">
        <v>63</v>
      </c>
      <c r="D61" s="29">
        <v>20</v>
      </c>
      <c r="E61" s="29" t="s">
        <v>56</v>
      </c>
      <c r="F61" s="29" t="s">
        <v>57</v>
      </c>
      <c r="G61" s="30" t="s">
        <v>56</v>
      </c>
    </row>
    <row r="62" spans="1:7" ht="18.75" x14ac:dyDescent="0.3">
      <c r="A62" s="28">
        <v>32</v>
      </c>
      <c r="B62" s="29">
        <v>4</v>
      </c>
      <c r="C62" s="29" t="s">
        <v>59</v>
      </c>
      <c r="D62" s="29" t="s">
        <v>61</v>
      </c>
      <c r="E62" s="29">
        <v>2.4809999999999999</v>
      </c>
      <c r="F62" s="29">
        <v>160000</v>
      </c>
      <c r="G62" s="30" t="s">
        <v>64</v>
      </c>
    </row>
    <row r="63" spans="1:7" ht="18.75" x14ac:dyDescent="0.3">
      <c r="A63" s="31">
        <v>32</v>
      </c>
      <c r="B63" s="32">
        <v>4</v>
      </c>
      <c r="C63" s="32" t="s">
        <v>59</v>
      </c>
      <c r="D63" s="32" t="s">
        <v>70</v>
      </c>
      <c r="E63" s="32">
        <v>0.222</v>
      </c>
      <c r="F63" s="32" t="s">
        <v>57</v>
      </c>
      <c r="G63" s="33" t="s">
        <v>62</v>
      </c>
    </row>
    <row r="64" spans="1:7" ht="18.75" x14ac:dyDescent="0.3">
      <c r="A64" s="28">
        <v>32</v>
      </c>
      <c r="B64" s="29">
        <v>4</v>
      </c>
      <c r="C64" s="29" t="s">
        <v>59</v>
      </c>
      <c r="D64" s="29" t="s">
        <v>60</v>
      </c>
      <c r="E64" s="29" t="s">
        <v>56</v>
      </c>
      <c r="F64" s="29" t="s">
        <v>57</v>
      </c>
      <c r="G64" s="30" t="s">
        <v>56</v>
      </c>
    </row>
    <row r="65" spans="1:7" ht="18.75" x14ac:dyDescent="0.3">
      <c r="A65" s="28">
        <v>32</v>
      </c>
      <c r="B65" s="29">
        <v>4</v>
      </c>
      <c r="C65" s="29" t="s">
        <v>59</v>
      </c>
      <c r="D65" s="29">
        <v>20</v>
      </c>
      <c r="E65" s="29" t="s">
        <v>56</v>
      </c>
      <c r="F65" s="29" t="s">
        <v>57</v>
      </c>
      <c r="G65" s="30" t="s">
        <v>56</v>
      </c>
    </row>
    <row r="66" spans="1:7" ht="18.75" x14ac:dyDescent="0.3">
      <c r="A66" s="28">
        <v>32</v>
      </c>
      <c r="B66" s="29">
        <v>4</v>
      </c>
      <c r="C66" s="29" t="s">
        <v>55</v>
      </c>
      <c r="D66" s="29">
        <v>20</v>
      </c>
      <c r="E66" s="29" t="s">
        <v>56</v>
      </c>
      <c r="F66" s="29" t="s">
        <v>57</v>
      </c>
      <c r="G66" s="30" t="s">
        <v>56</v>
      </c>
    </row>
    <row r="67" spans="1:7" ht="18.75" x14ac:dyDescent="0.3">
      <c r="A67" s="43">
        <v>32</v>
      </c>
      <c r="B67" s="44">
        <v>4.5</v>
      </c>
      <c r="C67" s="44" t="s">
        <v>63</v>
      </c>
      <c r="D67" s="44" t="s">
        <v>71</v>
      </c>
      <c r="E67" s="44">
        <v>0.94</v>
      </c>
      <c r="F67" s="44" t="s">
        <v>57</v>
      </c>
      <c r="G67" s="45" t="s">
        <v>62</v>
      </c>
    </row>
    <row r="68" spans="1:7" ht="18.75" x14ac:dyDescent="0.3">
      <c r="A68" s="43">
        <v>32</v>
      </c>
      <c r="B68" s="44">
        <v>5</v>
      </c>
      <c r="C68" s="44" t="s">
        <v>59</v>
      </c>
      <c r="D68" s="44" t="s">
        <v>61</v>
      </c>
      <c r="E68" s="44">
        <f>0.162+0.52</f>
        <v>0.68200000000000005</v>
      </c>
      <c r="F68" s="44">
        <v>160000</v>
      </c>
      <c r="G68" s="45" t="s">
        <v>64</v>
      </c>
    </row>
    <row r="69" spans="1:7" ht="18.75" x14ac:dyDescent="0.3">
      <c r="A69" s="43">
        <v>32</v>
      </c>
      <c r="B69" s="44">
        <v>5</v>
      </c>
      <c r="C69" s="44" t="s">
        <v>59</v>
      </c>
      <c r="D69" s="44" t="s">
        <v>71</v>
      </c>
      <c r="E69" s="44">
        <v>6.5000000000000002E-2</v>
      </c>
      <c r="F69" s="44" t="s">
        <v>57</v>
      </c>
      <c r="G69" s="45" t="s">
        <v>62</v>
      </c>
    </row>
    <row r="70" spans="1:7" ht="18.75" x14ac:dyDescent="0.3">
      <c r="A70" s="34">
        <v>32</v>
      </c>
      <c r="B70" s="35">
        <v>5</v>
      </c>
      <c r="C70" s="35" t="s">
        <v>59</v>
      </c>
      <c r="D70" s="35" t="s">
        <v>61</v>
      </c>
      <c r="E70" s="35">
        <f>5.47-0.85-1.055</f>
        <v>3.5650000000000004</v>
      </c>
      <c r="F70" s="35">
        <v>145000</v>
      </c>
      <c r="G70" s="36" t="s">
        <v>66</v>
      </c>
    </row>
    <row r="71" spans="1:7" ht="18.75" x14ac:dyDescent="0.3">
      <c r="A71" s="34" t="s">
        <v>72</v>
      </c>
      <c r="B71" s="35">
        <v>5</v>
      </c>
      <c r="C71" s="35" t="s">
        <v>59</v>
      </c>
      <c r="D71" s="35" t="s">
        <v>61</v>
      </c>
      <c r="E71" s="35">
        <v>3.67</v>
      </c>
      <c r="F71" s="35">
        <v>420000</v>
      </c>
      <c r="G71" s="36" t="s">
        <v>66</v>
      </c>
    </row>
    <row r="72" spans="1:7" ht="18.75" x14ac:dyDescent="0.3">
      <c r="A72" s="28">
        <v>32</v>
      </c>
      <c r="B72" s="29">
        <v>5</v>
      </c>
      <c r="C72" s="29" t="s">
        <v>59</v>
      </c>
      <c r="D72" s="29" t="s">
        <v>60</v>
      </c>
      <c r="E72" s="29" t="s">
        <v>56</v>
      </c>
      <c r="F72" s="29" t="s">
        <v>57</v>
      </c>
      <c r="G72" s="30" t="s">
        <v>56</v>
      </c>
    </row>
    <row r="73" spans="1:7" ht="18.75" x14ac:dyDescent="0.3">
      <c r="A73" s="28">
        <v>32</v>
      </c>
      <c r="B73" s="29">
        <v>6</v>
      </c>
      <c r="C73" s="29" t="s">
        <v>59</v>
      </c>
      <c r="D73" s="29" t="s">
        <v>61</v>
      </c>
      <c r="E73" s="29">
        <v>2.4649999999999999</v>
      </c>
      <c r="F73" s="29">
        <v>160000</v>
      </c>
      <c r="G73" s="30" t="s">
        <v>64</v>
      </c>
    </row>
    <row r="74" spans="1:7" s="94" customFormat="1" ht="18.75" x14ac:dyDescent="0.3">
      <c r="A74" s="40">
        <v>32</v>
      </c>
      <c r="B74" s="41">
        <v>6</v>
      </c>
      <c r="C74" s="41" t="s">
        <v>59</v>
      </c>
      <c r="D74" s="41" t="s">
        <v>61</v>
      </c>
      <c r="E74" s="41">
        <f>2.52-0.516</f>
        <v>2.004</v>
      </c>
      <c r="F74" s="41">
        <v>145000</v>
      </c>
      <c r="G74" s="42" t="s">
        <v>65</v>
      </c>
    </row>
    <row r="75" spans="1:7" s="94" customFormat="1" ht="18.75" x14ac:dyDescent="0.3">
      <c r="A75" s="73">
        <v>32</v>
      </c>
      <c r="B75" s="74">
        <v>6</v>
      </c>
      <c r="C75" s="74" t="s">
        <v>59</v>
      </c>
      <c r="D75" s="74" t="s">
        <v>61</v>
      </c>
      <c r="E75" s="74">
        <v>2.41</v>
      </c>
      <c r="F75" s="74">
        <v>145000</v>
      </c>
      <c r="G75" s="75" t="s">
        <v>66</v>
      </c>
    </row>
    <row r="76" spans="1:7" ht="18.75" x14ac:dyDescent="0.3">
      <c r="A76" s="31">
        <v>32</v>
      </c>
      <c r="B76" s="32">
        <v>6</v>
      </c>
      <c r="C76" s="32" t="s">
        <v>59</v>
      </c>
      <c r="D76" s="32" t="s">
        <v>70</v>
      </c>
      <c r="E76" s="32">
        <v>12.89</v>
      </c>
      <c r="F76" s="32" t="s">
        <v>57</v>
      </c>
      <c r="G76" s="33" t="s">
        <v>62</v>
      </c>
    </row>
    <row r="77" spans="1:7" s="94" customFormat="1" ht="18.75" x14ac:dyDescent="0.3">
      <c r="A77" s="91">
        <v>32</v>
      </c>
      <c r="B77" s="92">
        <v>6</v>
      </c>
      <c r="C77" s="92" t="s">
        <v>67</v>
      </c>
      <c r="D77" s="92" t="s">
        <v>61</v>
      </c>
      <c r="E77" s="92">
        <v>6.5650000000000004</v>
      </c>
      <c r="F77" s="92" t="s">
        <v>57</v>
      </c>
      <c r="G77" s="93" t="s">
        <v>62</v>
      </c>
    </row>
    <row r="78" spans="1:7" s="94" customFormat="1" ht="18.75" x14ac:dyDescent="0.3">
      <c r="A78" s="91">
        <v>32</v>
      </c>
      <c r="B78" s="92">
        <v>6</v>
      </c>
      <c r="C78" s="92" t="s">
        <v>63</v>
      </c>
      <c r="D78" s="92" t="s">
        <v>71</v>
      </c>
      <c r="E78" s="92">
        <v>3.99</v>
      </c>
      <c r="F78" s="92" t="s">
        <v>57</v>
      </c>
      <c r="G78" s="93" t="s">
        <v>62</v>
      </c>
    </row>
    <row r="79" spans="1:7" ht="18.75" x14ac:dyDescent="0.3">
      <c r="A79" s="31">
        <v>32</v>
      </c>
      <c r="B79" s="32">
        <v>6</v>
      </c>
      <c r="C79" s="32" t="s">
        <v>59</v>
      </c>
      <c r="D79" s="32" t="s">
        <v>61</v>
      </c>
      <c r="E79" s="32">
        <f>0.84-0.104</f>
        <v>0.73599999999999999</v>
      </c>
      <c r="F79" s="32">
        <v>80000</v>
      </c>
      <c r="G79" s="33" t="s">
        <v>65</v>
      </c>
    </row>
    <row r="80" spans="1:7" ht="18.75" x14ac:dyDescent="0.3">
      <c r="A80" s="28">
        <v>32</v>
      </c>
      <c r="B80" s="29">
        <v>6</v>
      </c>
      <c r="C80" s="29" t="s">
        <v>63</v>
      </c>
      <c r="D80" s="29" t="s">
        <v>60</v>
      </c>
      <c r="E80" s="29" t="s">
        <v>56</v>
      </c>
      <c r="F80" s="29" t="s">
        <v>57</v>
      </c>
      <c r="G80" s="30" t="s">
        <v>56</v>
      </c>
    </row>
    <row r="81" spans="1:7" ht="18.75" x14ac:dyDescent="0.3">
      <c r="A81" s="28">
        <v>32</v>
      </c>
      <c r="B81" s="29">
        <v>7</v>
      </c>
      <c r="C81" s="29" t="s">
        <v>59</v>
      </c>
      <c r="D81" s="29" t="s">
        <v>61</v>
      </c>
      <c r="E81" s="29">
        <v>3.09</v>
      </c>
      <c r="F81" s="29">
        <v>160000</v>
      </c>
      <c r="G81" s="30" t="s">
        <v>64</v>
      </c>
    </row>
    <row r="82" spans="1:7" ht="18.75" x14ac:dyDescent="0.3">
      <c r="A82" s="31">
        <v>32</v>
      </c>
      <c r="B82" s="32">
        <v>7</v>
      </c>
      <c r="C82" s="32" t="s">
        <v>59</v>
      </c>
      <c r="D82" s="32" t="s">
        <v>61</v>
      </c>
      <c r="E82" s="32">
        <v>0.49</v>
      </c>
      <c r="F82" s="32">
        <v>145000</v>
      </c>
      <c r="G82" s="33" t="s">
        <v>65</v>
      </c>
    </row>
    <row r="83" spans="1:7" ht="18.75" x14ac:dyDescent="0.3">
      <c r="A83" s="31">
        <v>32</v>
      </c>
      <c r="B83" s="32">
        <v>7.5</v>
      </c>
      <c r="C83" s="32" t="s">
        <v>59</v>
      </c>
      <c r="D83" s="32" t="s">
        <v>61</v>
      </c>
      <c r="E83" s="32">
        <v>0.48</v>
      </c>
      <c r="F83" s="32">
        <v>160000</v>
      </c>
      <c r="G83" s="33" t="s">
        <v>64</v>
      </c>
    </row>
    <row r="84" spans="1:7" ht="18.75" x14ac:dyDescent="0.3">
      <c r="A84" s="31">
        <v>33</v>
      </c>
      <c r="B84" s="32">
        <v>3.5</v>
      </c>
      <c r="C84" s="32" t="s">
        <v>55</v>
      </c>
      <c r="D84" s="32">
        <v>20</v>
      </c>
      <c r="E84" s="32" t="s">
        <v>56</v>
      </c>
      <c r="F84" s="32" t="s">
        <v>56</v>
      </c>
      <c r="G84" s="46" t="s">
        <v>56</v>
      </c>
    </row>
    <row r="85" spans="1:7" ht="18.75" x14ac:dyDescent="0.3">
      <c r="A85" s="31">
        <v>36</v>
      </c>
      <c r="B85" s="32">
        <v>6</v>
      </c>
      <c r="C85" s="32" t="s">
        <v>59</v>
      </c>
      <c r="D85" s="32" t="s">
        <v>61</v>
      </c>
      <c r="E85" s="32">
        <v>0.96699999999999997</v>
      </c>
      <c r="F85" s="32">
        <v>160000</v>
      </c>
      <c r="G85" s="46" t="s">
        <v>64</v>
      </c>
    </row>
    <row r="86" spans="1:7" ht="18.75" x14ac:dyDescent="0.3">
      <c r="A86" s="43">
        <v>36</v>
      </c>
      <c r="B86" s="44">
        <v>8</v>
      </c>
      <c r="C86" s="44" t="s">
        <v>63</v>
      </c>
      <c r="D86" s="44" t="s">
        <v>71</v>
      </c>
      <c r="E86" s="44">
        <v>0.57999999999999996</v>
      </c>
      <c r="F86" s="44" t="s">
        <v>57</v>
      </c>
      <c r="G86" s="45" t="s">
        <v>62</v>
      </c>
    </row>
    <row r="87" spans="1:7" ht="18.75" x14ac:dyDescent="0.3">
      <c r="A87" s="28">
        <v>38</v>
      </c>
      <c r="B87" s="29">
        <v>2</v>
      </c>
      <c r="C87" s="29" t="s">
        <v>55</v>
      </c>
      <c r="D87" s="29">
        <v>20</v>
      </c>
      <c r="E87" s="29" t="s">
        <v>56</v>
      </c>
      <c r="F87" s="29" t="s">
        <v>57</v>
      </c>
      <c r="G87" s="30" t="s">
        <v>56</v>
      </c>
    </row>
    <row r="88" spans="1:7" ht="18.75" x14ac:dyDescent="0.3">
      <c r="A88" s="28">
        <v>38</v>
      </c>
      <c r="B88" s="29">
        <v>3</v>
      </c>
      <c r="C88" s="29" t="s">
        <v>59</v>
      </c>
      <c r="D88" s="29" t="s">
        <v>61</v>
      </c>
      <c r="E88" s="29">
        <v>0.45800000000000002</v>
      </c>
      <c r="F88" s="29">
        <v>160000</v>
      </c>
      <c r="G88" s="30" t="s">
        <v>64</v>
      </c>
    </row>
    <row r="89" spans="1:7" ht="18.75" x14ac:dyDescent="0.3">
      <c r="A89" s="28">
        <v>38</v>
      </c>
      <c r="B89" s="29">
        <v>3</v>
      </c>
      <c r="C89" s="29" t="s">
        <v>59</v>
      </c>
      <c r="D89" s="29" t="s">
        <v>60</v>
      </c>
      <c r="E89" s="29" t="s">
        <v>56</v>
      </c>
      <c r="F89" s="29" t="s">
        <v>57</v>
      </c>
      <c r="G89" s="30" t="s">
        <v>56</v>
      </c>
    </row>
    <row r="90" spans="1:7" ht="18.75" x14ac:dyDescent="0.3">
      <c r="A90" s="28">
        <v>38</v>
      </c>
      <c r="B90" s="29">
        <v>3</v>
      </c>
      <c r="C90" s="29" t="s">
        <v>59</v>
      </c>
      <c r="D90" s="29">
        <v>20</v>
      </c>
      <c r="E90" s="29" t="s">
        <v>56</v>
      </c>
      <c r="F90" s="29" t="s">
        <v>57</v>
      </c>
      <c r="G90" s="30" t="s">
        <v>56</v>
      </c>
    </row>
    <row r="91" spans="1:7" ht="18.75" x14ac:dyDescent="0.3">
      <c r="A91" s="28">
        <v>38</v>
      </c>
      <c r="B91" s="29">
        <v>3</v>
      </c>
      <c r="C91" s="29" t="s">
        <v>55</v>
      </c>
      <c r="D91" s="29">
        <v>20</v>
      </c>
      <c r="E91" s="29" t="s">
        <v>56</v>
      </c>
      <c r="F91" s="29" t="s">
        <v>57</v>
      </c>
      <c r="G91" s="30" t="s">
        <v>56</v>
      </c>
    </row>
    <row r="92" spans="1:7" ht="18.75" x14ac:dyDescent="0.3">
      <c r="A92" s="28">
        <v>38</v>
      </c>
      <c r="B92" s="29">
        <v>3.5</v>
      </c>
      <c r="C92" s="29" t="s">
        <v>55</v>
      </c>
      <c r="D92" s="29">
        <v>20</v>
      </c>
      <c r="E92" s="29" t="s">
        <v>56</v>
      </c>
      <c r="F92" s="29" t="s">
        <v>57</v>
      </c>
      <c r="G92" s="30" t="s">
        <v>56</v>
      </c>
    </row>
    <row r="93" spans="1:7" ht="18.75" x14ac:dyDescent="0.3">
      <c r="A93" s="28">
        <v>38</v>
      </c>
      <c r="B93" s="29">
        <v>3.5</v>
      </c>
      <c r="C93" s="29" t="s">
        <v>59</v>
      </c>
      <c r="D93" s="29" t="s">
        <v>60</v>
      </c>
      <c r="E93" s="29" t="s">
        <v>56</v>
      </c>
      <c r="F93" s="29" t="s">
        <v>57</v>
      </c>
      <c r="G93" s="30" t="s">
        <v>56</v>
      </c>
    </row>
    <row r="94" spans="1:7" ht="18.75" x14ac:dyDescent="0.3">
      <c r="A94" s="28">
        <v>38</v>
      </c>
      <c r="B94" s="29">
        <v>4</v>
      </c>
      <c r="C94" s="29" t="s">
        <v>59</v>
      </c>
      <c r="D94" s="29" t="s">
        <v>61</v>
      </c>
      <c r="E94" s="29">
        <v>0.32800000000000001</v>
      </c>
      <c r="F94" s="29">
        <v>160000</v>
      </c>
      <c r="G94" s="30" t="s">
        <v>64</v>
      </c>
    </row>
    <row r="95" spans="1:7" ht="18.75" x14ac:dyDescent="0.3">
      <c r="A95" s="47">
        <v>38</v>
      </c>
      <c r="B95" s="48">
        <v>4</v>
      </c>
      <c r="C95" s="48" t="s">
        <v>67</v>
      </c>
      <c r="D95" s="48" t="s">
        <v>61</v>
      </c>
      <c r="E95" s="48">
        <v>1.57</v>
      </c>
      <c r="F95" s="48">
        <v>135000</v>
      </c>
      <c r="G95" s="49" t="s">
        <v>65</v>
      </c>
    </row>
    <row r="96" spans="1:7" ht="18.75" x14ac:dyDescent="0.3">
      <c r="A96" s="47">
        <v>38</v>
      </c>
      <c r="B96" s="48">
        <v>4</v>
      </c>
      <c r="C96" s="48" t="s">
        <v>67</v>
      </c>
      <c r="D96" s="48" t="s">
        <v>61</v>
      </c>
      <c r="E96" s="48">
        <v>2.1</v>
      </c>
      <c r="F96" s="48">
        <v>145000</v>
      </c>
      <c r="G96" s="49" t="s">
        <v>64</v>
      </c>
    </row>
    <row r="97" spans="1:7" ht="18.75" x14ac:dyDescent="0.3">
      <c r="A97" s="28">
        <v>38</v>
      </c>
      <c r="B97" s="29">
        <v>4</v>
      </c>
      <c r="C97" s="29" t="s">
        <v>55</v>
      </c>
      <c r="D97" s="29">
        <v>20</v>
      </c>
      <c r="E97" s="29" t="s">
        <v>56</v>
      </c>
      <c r="F97" s="29" t="s">
        <v>57</v>
      </c>
      <c r="G97" s="30" t="s">
        <v>56</v>
      </c>
    </row>
    <row r="98" spans="1:7" ht="18.75" x14ac:dyDescent="0.3">
      <c r="A98" s="28">
        <v>38</v>
      </c>
      <c r="B98" s="29">
        <v>4</v>
      </c>
      <c r="C98" s="29" t="s">
        <v>59</v>
      </c>
      <c r="D98" s="29">
        <v>20</v>
      </c>
      <c r="E98" s="29" t="s">
        <v>56</v>
      </c>
      <c r="F98" s="29" t="s">
        <v>57</v>
      </c>
      <c r="G98" s="30" t="s">
        <v>56</v>
      </c>
    </row>
    <row r="99" spans="1:7" ht="18.75" x14ac:dyDescent="0.3">
      <c r="A99" s="31">
        <v>38</v>
      </c>
      <c r="B99" s="32">
        <v>5</v>
      </c>
      <c r="C99" s="32" t="s">
        <v>59</v>
      </c>
      <c r="D99" s="32" t="s">
        <v>70</v>
      </c>
      <c r="E99" s="32">
        <v>0.43</v>
      </c>
      <c r="F99" s="32" t="s">
        <v>57</v>
      </c>
      <c r="G99" s="33" t="s">
        <v>62</v>
      </c>
    </row>
    <row r="100" spans="1:7" ht="18.75" x14ac:dyDescent="0.3">
      <c r="A100" s="31">
        <v>38</v>
      </c>
      <c r="B100" s="32">
        <v>5</v>
      </c>
      <c r="C100" s="32" t="s">
        <v>63</v>
      </c>
      <c r="D100" s="32" t="s">
        <v>70</v>
      </c>
      <c r="E100" s="32">
        <v>0.23499999999999999</v>
      </c>
      <c r="F100" s="32" t="s">
        <v>57</v>
      </c>
      <c r="G100" s="33" t="s">
        <v>62</v>
      </c>
    </row>
    <row r="101" spans="1:7" ht="18.75" x14ac:dyDescent="0.3">
      <c r="A101" s="43">
        <v>38</v>
      </c>
      <c r="B101" s="44">
        <v>5</v>
      </c>
      <c r="C101" s="44" t="s">
        <v>59</v>
      </c>
      <c r="D101" s="44" t="s">
        <v>71</v>
      </c>
      <c r="E101" s="44">
        <v>0.19900000000000001</v>
      </c>
      <c r="F101" s="44" t="s">
        <v>57</v>
      </c>
      <c r="G101" s="45" t="s">
        <v>62</v>
      </c>
    </row>
    <row r="102" spans="1:7" ht="18.75" x14ac:dyDescent="0.3">
      <c r="A102" s="28">
        <v>38</v>
      </c>
      <c r="B102" s="29">
        <v>5</v>
      </c>
      <c r="C102" s="29" t="s">
        <v>59</v>
      </c>
      <c r="D102" s="29" t="s">
        <v>60</v>
      </c>
      <c r="E102" s="29" t="s">
        <v>56</v>
      </c>
      <c r="F102" s="29" t="s">
        <v>57</v>
      </c>
      <c r="G102" s="30" t="s">
        <v>56</v>
      </c>
    </row>
    <row r="103" spans="1:7" ht="18.75" x14ac:dyDescent="0.3">
      <c r="A103" s="28">
        <v>38</v>
      </c>
      <c r="B103" s="29">
        <v>5</v>
      </c>
      <c r="C103" s="29" t="s">
        <v>59</v>
      </c>
      <c r="D103" s="29">
        <v>20</v>
      </c>
      <c r="E103" s="29" t="s">
        <v>56</v>
      </c>
      <c r="F103" s="29" t="s">
        <v>57</v>
      </c>
      <c r="G103" s="30" t="s">
        <v>56</v>
      </c>
    </row>
    <row r="104" spans="1:7" ht="18.75" x14ac:dyDescent="0.3">
      <c r="A104" s="28">
        <v>38</v>
      </c>
      <c r="B104" s="29">
        <v>6</v>
      </c>
      <c r="C104" s="29" t="s">
        <v>59</v>
      </c>
      <c r="D104" s="29" t="s">
        <v>61</v>
      </c>
      <c r="E104" s="29">
        <v>1.417</v>
      </c>
      <c r="F104" s="29">
        <v>160000</v>
      </c>
      <c r="G104" s="30" t="s">
        <v>64</v>
      </c>
    </row>
    <row r="105" spans="1:7" ht="18.75" x14ac:dyDescent="0.3">
      <c r="A105" s="31">
        <v>38</v>
      </c>
      <c r="B105" s="32">
        <v>6</v>
      </c>
      <c r="C105" s="32" t="s">
        <v>59</v>
      </c>
      <c r="D105" s="32" t="s">
        <v>61</v>
      </c>
      <c r="E105" s="32">
        <v>0.65</v>
      </c>
      <c r="F105" s="32">
        <v>70000</v>
      </c>
      <c r="G105" s="33" t="s">
        <v>65</v>
      </c>
    </row>
    <row r="106" spans="1:7" ht="18.75" x14ac:dyDescent="0.3">
      <c r="A106" s="28">
        <v>38</v>
      </c>
      <c r="B106" s="29">
        <v>6</v>
      </c>
      <c r="C106" s="29" t="s">
        <v>59</v>
      </c>
      <c r="D106" s="29">
        <v>20</v>
      </c>
      <c r="E106" s="29" t="s">
        <v>56</v>
      </c>
      <c r="F106" s="29" t="s">
        <v>57</v>
      </c>
      <c r="G106" s="30" t="s">
        <v>56</v>
      </c>
    </row>
    <row r="107" spans="1:7" ht="18.75" x14ac:dyDescent="0.3">
      <c r="A107" s="28">
        <v>38</v>
      </c>
      <c r="B107" s="29">
        <v>8</v>
      </c>
      <c r="C107" s="29" t="s">
        <v>59</v>
      </c>
      <c r="D107" s="29" t="s">
        <v>61</v>
      </c>
      <c r="E107" s="29">
        <v>0.5</v>
      </c>
      <c r="F107" s="29">
        <v>160000</v>
      </c>
      <c r="G107" s="30" t="s">
        <v>64</v>
      </c>
    </row>
    <row r="108" spans="1:7" ht="18.75" x14ac:dyDescent="0.3">
      <c r="A108" s="50">
        <v>40</v>
      </c>
      <c r="B108" s="51">
        <v>3.5</v>
      </c>
      <c r="C108" s="51" t="s">
        <v>59</v>
      </c>
      <c r="D108" s="51">
        <v>20</v>
      </c>
      <c r="E108" s="51" t="s">
        <v>56</v>
      </c>
      <c r="F108" s="51" t="s">
        <v>56</v>
      </c>
      <c r="G108" s="52" t="s">
        <v>56</v>
      </c>
    </row>
    <row r="109" spans="1:7" ht="18.75" x14ac:dyDescent="0.3">
      <c r="A109" s="53">
        <v>42</v>
      </c>
      <c r="B109" s="54">
        <v>3</v>
      </c>
      <c r="C109" s="54" t="s">
        <v>59</v>
      </c>
      <c r="D109" s="54">
        <v>20</v>
      </c>
      <c r="E109" s="54" t="s">
        <v>56</v>
      </c>
      <c r="F109" s="54" t="s">
        <v>57</v>
      </c>
      <c r="G109" s="55" t="s">
        <v>56</v>
      </c>
    </row>
    <row r="110" spans="1:7" ht="18.75" x14ac:dyDescent="0.3">
      <c r="A110" s="47">
        <v>42</v>
      </c>
      <c r="B110" s="48">
        <v>3.5</v>
      </c>
      <c r="C110" s="48" t="s">
        <v>59</v>
      </c>
      <c r="D110" s="48" t="s">
        <v>61</v>
      </c>
      <c r="E110" s="48">
        <f>2.31-0.302</f>
        <v>2.008</v>
      </c>
      <c r="F110" s="48">
        <v>145000</v>
      </c>
      <c r="G110" s="49" t="s">
        <v>65</v>
      </c>
    </row>
    <row r="111" spans="1:7" ht="18.75" x14ac:dyDescent="0.3">
      <c r="A111" s="28">
        <v>42</v>
      </c>
      <c r="B111" s="29">
        <v>3.5</v>
      </c>
      <c r="C111" s="29" t="s">
        <v>59</v>
      </c>
      <c r="D111" s="29" t="s">
        <v>60</v>
      </c>
      <c r="E111" s="29" t="s">
        <v>56</v>
      </c>
      <c r="F111" s="29" t="s">
        <v>57</v>
      </c>
      <c r="G111" s="30" t="s">
        <v>56</v>
      </c>
    </row>
    <row r="112" spans="1:7" ht="18.75" x14ac:dyDescent="0.3">
      <c r="A112" s="28">
        <v>42</v>
      </c>
      <c r="B112" s="29">
        <v>4</v>
      </c>
      <c r="C112" s="29" t="s">
        <v>59</v>
      </c>
      <c r="D112" s="29" t="s">
        <v>61</v>
      </c>
      <c r="E112" s="29">
        <f>0.367+0.936</f>
        <v>1.3029999999999999</v>
      </c>
      <c r="F112" s="29">
        <v>160000</v>
      </c>
      <c r="G112" s="30" t="s">
        <v>64</v>
      </c>
    </row>
    <row r="113" spans="1:7" ht="18.75" x14ac:dyDescent="0.3">
      <c r="A113" s="31">
        <v>42</v>
      </c>
      <c r="B113" s="32">
        <v>4</v>
      </c>
      <c r="C113" s="32" t="s">
        <v>59</v>
      </c>
      <c r="D113" s="32" t="s">
        <v>61</v>
      </c>
      <c r="E113" s="32">
        <v>0.39500000000000002</v>
      </c>
      <c r="F113" s="32">
        <v>145000</v>
      </c>
      <c r="G113" s="33" t="s">
        <v>65</v>
      </c>
    </row>
    <row r="114" spans="1:7" ht="18.75" x14ac:dyDescent="0.3">
      <c r="A114" s="43">
        <v>42</v>
      </c>
      <c r="B114" s="44">
        <v>4</v>
      </c>
      <c r="C114" s="44" t="s">
        <v>63</v>
      </c>
      <c r="D114" s="44" t="s">
        <v>61</v>
      </c>
      <c r="E114" s="44">
        <v>0.73099999999999998</v>
      </c>
      <c r="F114" s="44" t="s">
        <v>57</v>
      </c>
      <c r="G114" s="45" t="s">
        <v>62</v>
      </c>
    </row>
    <row r="115" spans="1:7" ht="18.75" x14ac:dyDescent="0.3">
      <c r="A115" s="43">
        <v>42</v>
      </c>
      <c r="B115" s="44">
        <v>4</v>
      </c>
      <c r="C115" s="44" t="s">
        <v>63</v>
      </c>
      <c r="D115" s="44" t="s">
        <v>71</v>
      </c>
      <c r="E115" s="44">
        <v>1.0900000000000001</v>
      </c>
      <c r="F115" s="44" t="s">
        <v>57</v>
      </c>
      <c r="G115" s="45" t="s">
        <v>62</v>
      </c>
    </row>
    <row r="116" spans="1:7" ht="18.75" x14ac:dyDescent="0.3">
      <c r="A116" s="31">
        <v>42</v>
      </c>
      <c r="B116" s="32">
        <v>4</v>
      </c>
      <c r="C116" s="32" t="s">
        <v>59</v>
      </c>
      <c r="D116" s="32" t="s">
        <v>70</v>
      </c>
      <c r="E116" s="32">
        <v>0.28199999999999997</v>
      </c>
      <c r="F116" s="32" t="s">
        <v>57</v>
      </c>
      <c r="G116" s="33" t="s">
        <v>62</v>
      </c>
    </row>
    <row r="117" spans="1:7" ht="18.75" x14ac:dyDescent="0.3">
      <c r="A117" s="28">
        <v>42</v>
      </c>
      <c r="B117" s="29">
        <v>4</v>
      </c>
      <c r="C117" s="29" t="s">
        <v>59</v>
      </c>
      <c r="D117" s="29" t="s">
        <v>60</v>
      </c>
      <c r="E117" s="29" t="s">
        <v>56</v>
      </c>
      <c r="F117" s="29" t="s">
        <v>57</v>
      </c>
      <c r="G117" s="30" t="s">
        <v>56</v>
      </c>
    </row>
    <row r="118" spans="1:7" ht="18.75" x14ac:dyDescent="0.3">
      <c r="A118" s="28">
        <v>42</v>
      </c>
      <c r="B118" s="29">
        <v>4</v>
      </c>
      <c r="C118" s="29" t="s">
        <v>59</v>
      </c>
      <c r="D118" s="29">
        <v>20</v>
      </c>
      <c r="E118" s="29" t="s">
        <v>56</v>
      </c>
      <c r="F118" s="29" t="s">
        <v>57</v>
      </c>
      <c r="G118" s="30" t="s">
        <v>56</v>
      </c>
    </row>
    <row r="119" spans="1:7" ht="18.75" x14ac:dyDescent="0.3">
      <c r="A119" s="31">
        <v>42</v>
      </c>
      <c r="B119" s="32">
        <v>4.5</v>
      </c>
      <c r="C119" s="32" t="s">
        <v>63</v>
      </c>
      <c r="D119" s="32" t="s">
        <v>71</v>
      </c>
      <c r="E119" s="32">
        <v>0.97</v>
      </c>
      <c r="F119" s="32" t="s">
        <v>57</v>
      </c>
      <c r="G119" s="33" t="s">
        <v>62</v>
      </c>
    </row>
    <row r="120" spans="1:7" ht="18.75" x14ac:dyDescent="0.3">
      <c r="A120" s="31">
        <v>42</v>
      </c>
      <c r="B120" s="32">
        <v>4.5</v>
      </c>
      <c r="C120" s="32" t="s">
        <v>73</v>
      </c>
      <c r="D120" s="32" t="s">
        <v>61</v>
      </c>
      <c r="E120" s="32">
        <v>1.9</v>
      </c>
      <c r="F120" s="32" t="s">
        <v>57</v>
      </c>
      <c r="G120" s="33" t="s">
        <v>62</v>
      </c>
    </row>
    <row r="121" spans="1:7" ht="18.75" x14ac:dyDescent="0.3">
      <c r="A121" s="37">
        <v>42</v>
      </c>
      <c r="B121" s="38">
        <v>5</v>
      </c>
      <c r="C121" s="38" t="s">
        <v>67</v>
      </c>
      <c r="D121" s="38" t="s">
        <v>61</v>
      </c>
      <c r="E121" s="38">
        <v>1.48</v>
      </c>
      <c r="F121" s="38" t="s">
        <v>57</v>
      </c>
      <c r="G121" s="39" t="s">
        <v>68</v>
      </c>
    </row>
    <row r="122" spans="1:7" ht="18.75" x14ac:dyDescent="0.3">
      <c r="A122" s="28">
        <v>42</v>
      </c>
      <c r="B122" s="29">
        <v>5</v>
      </c>
      <c r="C122" s="29" t="s">
        <v>55</v>
      </c>
      <c r="D122" s="29">
        <v>20</v>
      </c>
      <c r="E122" s="29" t="s">
        <v>56</v>
      </c>
      <c r="F122" s="29" t="s">
        <v>57</v>
      </c>
      <c r="G122" s="30" t="s">
        <v>56</v>
      </c>
    </row>
    <row r="123" spans="1:7" ht="18.75" x14ac:dyDescent="0.3">
      <c r="A123" s="28">
        <v>42</v>
      </c>
      <c r="B123" s="29">
        <v>5</v>
      </c>
      <c r="C123" s="29" t="s">
        <v>59</v>
      </c>
      <c r="D123" s="29">
        <v>20</v>
      </c>
      <c r="E123" s="29" t="s">
        <v>56</v>
      </c>
      <c r="F123" s="29" t="s">
        <v>57</v>
      </c>
      <c r="G123" s="30" t="s">
        <v>56</v>
      </c>
    </row>
    <row r="124" spans="1:7" ht="18.75" x14ac:dyDescent="0.3">
      <c r="A124" s="28">
        <v>42</v>
      </c>
      <c r="B124" s="29">
        <v>5</v>
      </c>
      <c r="C124" s="29" t="s">
        <v>59</v>
      </c>
      <c r="D124" s="29" t="s">
        <v>60</v>
      </c>
      <c r="E124" s="29" t="s">
        <v>56</v>
      </c>
      <c r="F124" s="29" t="s">
        <v>57</v>
      </c>
      <c r="G124" s="30" t="s">
        <v>56</v>
      </c>
    </row>
    <row r="125" spans="1:7" ht="18.75" x14ac:dyDescent="0.3">
      <c r="A125" s="43">
        <v>42</v>
      </c>
      <c r="B125" s="44">
        <v>5.5</v>
      </c>
      <c r="C125" s="44" t="s">
        <v>63</v>
      </c>
      <c r="D125" s="44" t="s">
        <v>71</v>
      </c>
      <c r="E125" s="44">
        <v>0.58799999999999997</v>
      </c>
      <c r="F125" s="44" t="s">
        <v>57</v>
      </c>
      <c r="G125" s="45" t="s">
        <v>62</v>
      </c>
    </row>
    <row r="126" spans="1:7" ht="18.75" x14ac:dyDescent="0.3">
      <c r="A126" s="43">
        <v>42</v>
      </c>
      <c r="B126" s="44">
        <v>6</v>
      </c>
      <c r="C126" s="44" t="s">
        <v>59</v>
      </c>
      <c r="D126" s="44" t="s">
        <v>61</v>
      </c>
      <c r="E126" s="44">
        <f>0.276+0.88</f>
        <v>1.1560000000000001</v>
      </c>
      <c r="F126" s="44">
        <v>160000</v>
      </c>
      <c r="G126" s="45" t="s">
        <v>64</v>
      </c>
    </row>
    <row r="127" spans="1:7" ht="18.75" x14ac:dyDescent="0.3">
      <c r="A127" s="34">
        <v>42</v>
      </c>
      <c r="B127" s="35">
        <v>7</v>
      </c>
      <c r="C127" s="35" t="s">
        <v>59</v>
      </c>
      <c r="D127" s="35" t="s">
        <v>61</v>
      </c>
      <c r="E127" s="35">
        <v>0.112</v>
      </c>
      <c r="F127" s="35">
        <v>150000</v>
      </c>
      <c r="G127" s="36" t="s">
        <v>66</v>
      </c>
    </row>
    <row r="128" spans="1:7" ht="18.75" x14ac:dyDescent="0.3">
      <c r="A128" s="43">
        <v>42</v>
      </c>
      <c r="B128" s="44">
        <v>11</v>
      </c>
      <c r="C128" s="44" t="s">
        <v>63</v>
      </c>
      <c r="D128" s="44" t="s">
        <v>71</v>
      </c>
      <c r="E128" s="44">
        <v>1.27</v>
      </c>
      <c r="F128" s="44" t="s">
        <v>57</v>
      </c>
      <c r="G128" s="45" t="s">
        <v>62</v>
      </c>
    </row>
    <row r="129" spans="1:7" ht="18.75" x14ac:dyDescent="0.3">
      <c r="A129" s="28">
        <v>45</v>
      </c>
      <c r="B129" s="29">
        <v>2.5</v>
      </c>
      <c r="C129" s="29" t="s">
        <v>55</v>
      </c>
      <c r="D129" s="29">
        <v>20</v>
      </c>
      <c r="E129" s="29" t="s">
        <v>56</v>
      </c>
      <c r="F129" s="29" t="s">
        <v>56</v>
      </c>
      <c r="G129" s="30" t="s">
        <v>56</v>
      </c>
    </row>
    <row r="130" spans="1:7" ht="18.75" x14ac:dyDescent="0.3">
      <c r="A130" s="28">
        <v>45</v>
      </c>
      <c r="B130" s="29">
        <v>3</v>
      </c>
      <c r="C130" s="29" t="s">
        <v>55</v>
      </c>
      <c r="D130" s="29">
        <v>20</v>
      </c>
      <c r="E130" s="29" t="s">
        <v>56</v>
      </c>
      <c r="F130" s="29" t="s">
        <v>56</v>
      </c>
      <c r="G130" s="30" t="s">
        <v>56</v>
      </c>
    </row>
    <row r="131" spans="1:7" ht="18.75" x14ac:dyDescent="0.3">
      <c r="A131" s="28">
        <v>45</v>
      </c>
      <c r="B131" s="29">
        <v>3.5</v>
      </c>
      <c r="C131" s="29" t="s">
        <v>55</v>
      </c>
      <c r="D131" s="29">
        <v>20</v>
      </c>
      <c r="E131" s="29" t="s">
        <v>56</v>
      </c>
      <c r="F131" s="29" t="s">
        <v>57</v>
      </c>
      <c r="G131" s="30" t="s">
        <v>56</v>
      </c>
    </row>
    <row r="132" spans="1:7" ht="18.75" x14ac:dyDescent="0.3">
      <c r="A132" s="28">
        <v>45</v>
      </c>
      <c r="B132" s="29">
        <v>3.5</v>
      </c>
      <c r="C132" s="29" t="s">
        <v>59</v>
      </c>
      <c r="D132" s="29" t="s">
        <v>60</v>
      </c>
      <c r="E132" s="29" t="s">
        <v>56</v>
      </c>
      <c r="F132" s="29" t="s">
        <v>57</v>
      </c>
      <c r="G132" s="30" t="s">
        <v>56</v>
      </c>
    </row>
    <row r="133" spans="1:7" ht="18.75" x14ac:dyDescent="0.3">
      <c r="A133" s="28">
        <v>45</v>
      </c>
      <c r="B133" s="29">
        <v>5</v>
      </c>
      <c r="C133" s="29" t="s">
        <v>59</v>
      </c>
      <c r="D133" s="29" t="s">
        <v>61</v>
      </c>
      <c r="E133" s="29">
        <v>1.0549999999999999</v>
      </c>
      <c r="F133" s="29">
        <v>160000</v>
      </c>
      <c r="G133" s="30" t="s">
        <v>64</v>
      </c>
    </row>
    <row r="134" spans="1:7" ht="18.75" x14ac:dyDescent="0.3">
      <c r="A134" s="28">
        <v>45</v>
      </c>
      <c r="B134" s="29">
        <v>5</v>
      </c>
      <c r="C134" s="29" t="s">
        <v>59</v>
      </c>
      <c r="D134" s="29" t="s">
        <v>60</v>
      </c>
      <c r="E134" s="29" t="s">
        <v>56</v>
      </c>
      <c r="F134" s="29" t="s">
        <v>56</v>
      </c>
      <c r="G134" s="30" t="s">
        <v>56</v>
      </c>
    </row>
    <row r="135" spans="1:7" ht="18.75" x14ac:dyDescent="0.3">
      <c r="A135" s="28">
        <v>45</v>
      </c>
      <c r="B135" s="29">
        <v>5</v>
      </c>
      <c r="C135" s="29" t="s">
        <v>59</v>
      </c>
      <c r="D135" s="29">
        <v>20</v>
      </c>
      <c r="E135" s="29" t="s">
        <v>56</v>
      </c>
      <c r="F135" s="29" t="s">
        <v>57</v>
      </c>
      <c r="G135" s="30" t="s">
        <v>56</v>
      </c>
    </row>
    <row r="136" spans="1:7" ht="18.75" x14ac:dyDescent="0.3">
      <c r="A136" s="28">
        <v>48</v>
      </c>
      <c r="B136" s="29">
        <v>4</v>
      </c>
      <c r="C136" s="29" t="s">
        <v>59</v>
      </c>
      <c r="D136" s="29">
        <v>20</v>
      </c>
      <c r="E136" s="29" t="s">
        <v>56</v>
      </c>
      <c r="F136" s="29" t="s">
        <v>57</v>
      </c>
      <c r="G136" s="30" t="s">
        <v>56</v>
      </c>
    </row>
    <row r="137" spans="1:7" ht="18.75" x14ac:dyDescent="0.3">
      <c r="A137" s="31">
        <v>48</v>
      </c>
      <c r="B137" s="32">
        <v>6</v>
      </c>
      <c r="C137" s="32" t="s">
        <v>59</v>
      </c>
      <c r="D137" s="32" t="s">
        <v>61</v>
      </c>
      <c r="E137" s="32">
        <f>0.11+0.945</f>
        <v>1.0549999999999999</v>
      </c>
      <c r="F137" s="32">
        <v>120000</v>
      </c>
      <c r="G137" s="33" t="s">
        <v>65</v>
      </c>
    </row>
    <row r="138" spans="1:7" ht="18.75" x14ac:dyDescent="0.3">
      <c r="A138" s="37">
        <v>50</v>
      </c>
      <c r="B138" s="38">
        <v>5</v>
      </c>
      <c r="C138" s="38" t="s">
        <v>67</v>
      </c>
      <c r="D138" s="38" t="s">
        <v>61</v>
      </c>
      <c r="E138" s="38">
        <v>0.63</v>
      </c>
      <c r="F138" s="38" t="s">
        <v>57</v>
      </c>
      <c r="G138" s="39" t="s">
        <v>68</v>
      </c>
    </row>
    <row r="139" spans="1:7" ht="18.75" x14ac:dyDescent="0.3">
      <c r="A139" s="34">
        <v>50</v>
      </c>
      <c r="B139" s="35">
        <v>11</v>
      </c>
      <c r="C139" s="35" t="s">
        <v>59</v>
      </c>
      <c r="D139" s="35" t="s">
        <v>61</v>
      </c>
      <c r="E139" s="35">
        <v>7.0000000000000007E-2</v>
      </c>
      <c r="F139" s="35">
        <v>145000</v>
      </c>
      <c r="G139" s="36" t="s">
        <v>66</v>
      </c>
    </row>
    <row r="140" spans="1:7" ht="18.75" x14ac:dyDescent="0.3">
      <c r="A140" s="28">
        <v>51</v>
      </c>
      <c r="B140" s="29">
        <v>2.5</v>
      </c>
      <c r="C140" s="29" t="s">
        <v>55</v>
      </c>
      <c r="D140" s="29">
        <v>20</v>
      </c>
      <c r="E140" s="29" t="s">
        <v>56</v>
      </c>
      <c r="F140" s="29" t="s">
        <v>57</v>
      </c>
      <c r="G140" s="30" t="s">
        <v>56</v>
      </c>
    </row>
    <row r="141" spans="1:7" ht="18.75" x14ac:dyDescent="0.3">
      <c r="A141" s="28">
        <v>51</v>
      </c>
      <c r="B141" s="29">
        <v>2.5</v>
      </c>
      <c r="C141" s="29" t="s">
        <v>59</v>
      </c>
      <c r="D141" s="29">
        <v>20</v>
      </c>
      <c r="E141" s="29">
        <v>0.5</v>
      </c>
      <c r="F141" s="29" t="s">
        <v>57</v>
      </c>
      <c r="G141" s="30" t="s">
        <v>65</v>
      </c>
    </row>
    <row r="142" spans="1:7" ht="18.75" x14ac:dyDescent="0.3">
      <c r="A142" s="28">
        <v>51</v>
      </c>
      <c r="B142" s="29">
        <v>2.5</v>
      </c>
      <c r="C142" s="29" t="s">
        <v>59</v>
      </c>
      <c r="D142" s="29">
        <v>20</v>
      </c>
      <c r="E142" s="29" t="s">
        <v>56</v>
      </c>
      <c r="F142" s="29" t="s">
        <v>57</v>
      </c>
      <c r="G142" s="30" t="s">
        <v>56</v>
      </c>
    </row>
    <row r="143" spans="1:7" ht="18.75" x14ac:dyDescent="0.3">
      <c r="A143" s="28">
        <v>51</v>
      </c>
      <c r="B143" s="29">
        <v>3</v>
      </c>
      <c r="C143" s="29" t="s">
        <v>59</v>
      </c>
      <c r="D143" s="29">
        <v>20</v>
      </c>
      <c r="E143" s="29" t="s">
        <v>56</v>
      </c>
      <c r="F143" s="29" t="s">
        <v>57</v>
      </c>
      <c r="G143" s="30" t="s">
        <v>56</v>
      </c>
    </row>
    <row r="144" spans="1:7" ht="18.75" x14ac:dyDescent="0.3">
      <c r="A144" s="28">
        <v>51</v>
      </c>
      <c r="B144" s="29">
        <v>3</v>
      </c>
      <c r="C144" s="29" t="s">
        <v>55</v>
      </c>
      <c r="D144" s="29">
        <v>20</v>
      </c>
      <c r="E144" s="29">
        <v>0.44500000000000001</v>
      </c>
      <c r="F144" s="29">
        <v>105000</v>
      </c>
      <c r="G144" s="30" t="s">
        <v>65</v>
      </c>
    </row>
    <row r="145" spans="1:7" ht="18.75" x14ac:dyDescent="0.3">
      <c r="A145" s="28">
        <v>51</v>
      </c>
      <c r="B145" s="29">
        <v>3</v>
      </c>
      <c r="C145" s="29" t="s">
        <v>59</v>
      </c>
      <c r="D145" s="29">
        <v>20</v>
      </c>
      <c r="E145" s="29">
        <v>7.1999999999999995E-2</v>
      </c>
      <c r="F145" s="29">
        <v>105000</v>
      </c>
      <c r="G145" s="30" t="s">
        <v>65</v>
      </c>
    </row>
    <row r="146" spans="1:7" ht="18.75" x14ac:dyDescent="0.3">
      <c r="A146" s="28">
        <v>51</v>
      </c>
      <c r="B146" s="29">
        <v>3.5</v>
      </c>
      <c r="C146" s="29" t="s">
        <v>59</v>
      </c>
      <c r="D146" s="29" t="s">
        <v>60</v>
      </c>
      <c r="E146" s="29" t="s">
        <v>56</v>
      </c>
      <c r="F146" s="29" t="s">
        <v>57</v>
      </c>
      <c r="G146" s="30" t="s">
        <v>56</v>
      </c>
    </row>
    <row r="147" spans="1:7" ht="18.75" x14ac:dyDescent="0.3">
      <c r="A147" s="28">
        <v>51</v>
      </c>
      <c r="B147" s="29">
        <v>4</v>
      </c>
      <c r="C147" s="29" t="s">
        <v>59</v>
      </c>
      <c r="D147" s="29" t="s">
        <v>60</v>
      </c>
      <c r="E147" s="29" t="s">
        <v>56</v>
      </c>
      <c r="F147" s="29" t="s">
        <v>57</v>
      </c>
      <c r="G147" s="30" t="s">
        <v>56</v>
      </c>
    </row>
    <row r="148" spans="1:7" ht="18.75" x14ac:dyDescent="0.3">
      <c r="A148" s="28">
        <v>51</v>
      </c>
      <c r="B148" s="29">
        <v>5</v>
      </c>
      <c r="C148" s="29" t="s">
        <v>59</v>
      </c>
      <c r="D148" s="29" t="s">
        <v>60</v>
      </c>
      <c r="E148" s="29" t="s">
        <v>56</v>
      </c>
      <c r="F148" s="29" t="s">
        <v>57</v>
      </c>
      <c r="G148" s="30" t="s">
        <v>56</v>
      </c>
    </row>
    <row r="149" spans="1:7" ht="18.75" x14ac:dyDescent="0.3">
      <c r="A149" s="28">
        <v>51</v>
      </c>
      <c r="B149" s="29">
        <v>5</v>
      </c>
      <c r="C149" s="29" t="s">
        <v>59</v>
      </c>
      <c r="D149" s="29">
        <v>20</v>
      </c>
      <c r="E149" s="29" t="s">
        <v>56</v>
      </c>
      <c r="F149" s="29" t="s">
        <v>57</v>
      </c>
      <c r="G149" s="30" t="s">
        <v>56</v>
      </c>
    </row>
    <row r="150" spans="1:7" ht="18.75" x14ac:dyDescent="0.3">
      <c r="A150" s="28">
        <v>57</v>
      </c>
      <c r="B150" s="29">
        <v>3</v>
      </c>
      <c r="C150" s="29" t="s">
        <v>59</v>
      </c>
      <c r="D150" s="29">
        <v>20</v>
      </c>
      <c r="E150" s="29" t="s">
        <v>56</v>
      </c>
      <c r="F150" s="29" t="s">
        <v>57</v>
      </c>
      <c r="G150" s="30" t="s">
        <v>56</v>
      </c>
    </row>
    <row r="151" spans="1:7" ht="18.75" x14ac:dyDescent="0.3">
      <c r="A151" s="28">
        <v>57</v>
      </c>
      <c r="B151" s="29">
        <v>3</v>
      </c>
      <c r="C151" s="29" t="s">
        <v>55</v>
      </c>
      <c r="D151" s="29">
        <v>20</v>
      </c>
      <c r="E151" s="29" t="s">
        <v>56</v>
      </c>
      <c r="F151" s="29" t="s">
        <v>57</v>
      </c>
      <c r="G151" s="30" t="s">
        <v>56</v>
      </c>
    </row>
    <row r="152" spans="1:7" ht="18.75" x14ac:dyDescent="0.3">
      <c r="A152" s="28">
        <v>57</v>
      </c>
      <c r="B152" s="29">
        <v>3.5</v>
      </c>
      <c r="C152" s="29" t="s">
        <v>55</v>
      </c>
      <c r="D152" s="29">
        <v>20</v>
      </c>
      <c r="E152" s="29" t="s">
        <v>56</v>
      </c>
      <c r="F152" s="29">
        <v>79500</v>
      </c>
      <c r="G152" s="30" t="s">
        <v>56</v>
      </c>
    </row>
    <row r="153" spans="1:7" ht="18.75" x14ac:dyDescent="0.3">
      <c r="A153" s="28">
        <v>57</v>
      </c>
      <c r="B153" s="29">
        <v>3.5</v>
      </c>
      <c r="C153" s="29" t="s">
        <v>58</v>
      </c>
      <c r="D153" s="29" t="s">
        <v>60</v>
      </c>
      <c r="E153" s="29" t="s">
        <v>56</v>
      </c>
      <c r="F153" s="29">
        <v>89000</v>
      </c>
      <c r="G153" s="30" t="s">
        <v>56</v>
      </c>
    </row>
    <row r="154" spans="1:7" ht="18.75" x14ac:dyDescent="0.3">
      <c r="A154" s="28">
        <v>57</v>
      </c>
      <c r="B154" s="29">
        <v>3.5</v>
      </c>
      <c r="C154" s="29" t="s">
        <v>59</v>
      </c>
      <c r="D154" s="29" t="s">
        <v>60</v>
      </c>
      <c r="E154" s="29" t="s">
        <v>56</v>
      </c>
      <c r="F154" s="29">
        <v>89000</v>
      </c>
      <c r="G154" s="30" t="s">
        <v>56</v>
      </c>
    </row>
    <row r="155" spans="1:7" ht="18.75" x14ac:dyDescent="0.3">
      <c r="A155" s="31">
        <v>57</v>
      </c>
      <c r="B155" s="32">
        <v>4</v>
      </c>
      <c r="C155" s="32" t="s">
        <v>74</v>
      </c>
      <c r="D155" s="32" t="s">
        <v>34</v>
      </c>
      <c r="E155" s="32">
        <f>2.05+1.6</f>
        <v>3.65</v>
      </c>
      <c r="F155" s="32" t="s">
        <v>57</v>
      </c>
      <c r="G155" s="33" t="s">
        <v>56</v>
      </c>
    </row>
    <row r="156" spans="1:7" ht="18.75" x14ac:dyDescent="0.3">
      <c r="A156" s="31">
        <v>57</v>
      </c>
      <c r="B156" s="32">
        <v>4</v>
      </c>
      <c r="C156" s="32" t="s">
        <v>75</v>
      </c>
      <c r="D156" s="32" t="s">
        <v>34</v>
      </c>
      <c r="E156" s="32">
        <v>5.08</v>
      </c>
      <c r="F156" s="32" t="s">
        <v>57</v>
      </c>
      <c r="G156" s="33" t="s">
        <v>56</v>
      </c>
    </row>
    <row r="157" spans="1:7" ht="18.75" x14ac:dyDescent="0.3">
      <c r="A157" s="37">
        <v>57</v>
      </c>
      <c r="B157" s="38">
        <v>4</v>
      </c>
      <c r="C157" s="38" t="s">
        <v>67</v>
      </c>
      <c r="D157" s="38" t="s">
        <v>61</v>
      </c>
      <c r="E157" s="38">
        <v>2.7810000000000001</v>
      </c>
      <c r="F157" s="38" t="s">
        <v>57</v>
      </c>
      <c r="G157" s="39" t="s">
        <v>68</v>
      </c>
    </row>
    <row r="158" spans="1:7" ht="18.75" x14ac:dyDescent="0.3">
      <c r="A158" s="31">
        <v>57</v>
      </c>
      <c r="B158" s="32">
        <v>4</v>
      </c>
      <c r="C158" s="32" t="s">
        <v>59</v>
      </c>
      <c r="D158" s="32" t="s">
        <v>70</v>
      </c>
      <c r="E158" s="32">
        <v>3.7029999999999998</v>
      </c>
      <c r="F158" s="32" t="s">
        <v>57</v>
      </c>
      <c r="G158" s="33" t="s">
        <v>62</v>
      </c>
    </row>
    <row r="159" spans="1:7" ht="18.75" x14ac:dyDescent="0.3">
      <c r="A159" s="43">
        <v>57</v>
      </c>
      <c r="B159" s="44">
        <v>4</v>
      </c>
      <c r="C159" s="44" t="s">
        <v>63</v>
      </c>
      <c r="D159" s="32" t="s">
        <v>70</v>
      </c>
      <c r="E159" s="44">
        <v>0.22</v>
      </c>
      <c r="F159" s="44" t="s">
        <v>57</v>
      </c>
      <c r="G159" s="45" t="s">
        <v>62</v>
      </c>
    </row>
    <row r="160" spans="1:7" ht="18.75" x14ac:dyDescent="0.3">
      <c r="A160" s="43">
        <v>57</v>
      </c>
      <c r="B160" s="44">
        <v>4</v>
      </c>
      <c r="C160" s="44" t="s">
        <v>63</v>
      </c>
      <c r="D160" s="32" t="s">
        <v>70</v>
      </c>
      <c r="E160" s="44">
        <v>15.85</v>
      </c>
      <c r="F160" s="44" t="s">
        <v>57</v>
      </c>
      <c r="G160" s="45" t="s">
        <v>62</v>
      </c>
    </row>
    <row r="161" spans="1:7" ht="18.75" x14ac:dyDescent="0.3">
      <c r="A161" s="28">
        <v>57</v>
      </c>
      <c r="B161" s="29">
        <v>4</v>
      </c>
      <c r="C161" s="29" t="s">
        <v>55</v>
      </c>
      <c r="D161" s="29">
        <v>20</v>
      </c>
      <c r="E161" s="29" t="s">
        <v>56</v>
      </c>
      <c r="F161" s="29">
        <v>79500</v>
      </c>
      <c r="G161" s="30" t="s">
        <v>56</v>
      </c>
    </row>
    <row r="162" spans="1:7" ht="18.75" x14ac:dyDescent="0.3">
      <c r="A162" s="28">
        <v>57</v>
      </c>
      <c r="B162" s="29">
        <v>4</v>
      </c>
      <c r="C162" s="29" t="s">
        <v>59</v>
      </c>
      <c r="D162" s="29" t="s">
        <v>60</v>
      </c>
      <c r="E162" s="29" t="s">
        <v>56</v>
      </c>
      <c r="F162" s="29">
        <v>89000</v>
      </c>
      <c r="G162" s="30" t="s">
        <v>56</v>
      </c>
    </row>
    <row r="163" spans="1:7" ht="18.75" x14ac:dyDescent="0.3">
      <c r="A163" s="28">
        <v>57</v>
      </c>
      <c r="B163" s="29">
        <v>4</v>
      </c>
      <c r="C163" s="29" t="s">
        <v>59</v>
      </c>
      <c r="D163" s="29" t="s">
        <v>60</v>
      </c>
      <c r="E163" s="29">
        <v>0.45</v>
      </c>
      <c r="F163" s="29">
        <v>89000</v>
      </c>
      <c r="G163" s="30" t="s">
        <v>65</v>
      </c>
    </row>
    <row r="164" spans="1:7" ht="18.75" x14ac:dyDescent="0.3">
      <c r="A164" s="28">
        <v>57</v>
      </c>
      <c r="B164" s="29">
        <v>4</v>
      </c>
      <c r="C164" s="29" t="s">
        <v>59</v>
      </c>
      <c r="D164" s="29" t="s">
        <v>60</v>
      </c>
      <c r="E164" s="29">
        <v>0.08</v>
      </c>
      <c r="F164" s="29">
        <v>89000</v>
      </c>
      <c r="G164" s="30" t="s">
        <v>65</v>
      </c>
    </row>
    <row r="165" spans="1:7" ht="18.75" x14ac:dyDescent="0.3">
      <c r="A165" s="28">
        <v>57</v>
      </c>
      <c r="B165" s="29">
        <v>4</v>
      </c>
      <c r="C165" s="29" t="s">
        <v>59</v>
      </c>
      <c r="D165" s="29">
        <v>20</v>
      </c>
      <c r="E165" s="29" t="s">
        <v>56</v>
      </c>
      <c r="F165" s="29">
        <v>89000</v>
      </c>
      <c r="G165" s="30" t="s">
        <v>56</v>
      </c>
    </row>
    <row r="166" spans="1:7" ht="18.75" x14ac:dyDescent="0.3">
      <c r="A166" s="28">
        <v>57</v>
      </c>
      <c r="B166" s="29">
        <v>4</v>
      </c>
      <c r="C166" s="29" t="s">
        <v>58</v>
      </c>
      <c r="D166" s="29" t="s">
        <v>60</v>
      </c>
      <c r="E166" s="29" t="s">
        <v>56</v>
      </c>
      <c r="F166" s="29">
        <v>89000</v>
      </c>
      <c r="G166" s="30" t="s">
        <v>56</v>
      </c>
    </row>
    <row r="167" spans="1:7" ht="18.75" x14ac:dyDescent="0.3">
      <c r="A167" s="31">
        <v>57</v>
      </c>
      <c r="B167" s="32">
        <v>5</v>
      </c>
      <c r="C167" s="32" t="s">
        <v>75</v>
      </c>
      <c r="D167" s="32">
        <v>20</v>
      </c>
      <c r="E167" s="29" t="s">
        <v>56</v>
      </c>
      <c r="F167" s="32" t="s">
        <v>57</v>
      </c>
      <c r="G167" s="33" t="s">
        <v>56</v>
      </c>
    </row>
    <row r="168" spans="1:7" ht="18.75" x14ac:dyDescent="0.3">
      <c r="A168" s="31">
        <v>57</v>
      </c>
      <c r="B168" s="32">
        <v>5</v>
      </c>
      <c r="C168" s="32" t="s">
        <v>76</v>
      </c>
      <c r="D168" s="32" t="s">
        <v>34</v>
      </c>
      <c r="E168" s="32">
        <v>4.7300000000000004</v>
      </c>
      <c r="F168" s="32" t="s">
        <v>57</v>
      </c>
      <c r="G168" s="33" t="s">
        <v>56</v>
      </c>
    </row>
    <row r="169" spans="1:7" ht="18.75" x14ac:dyDescent="0.3">
      <c r="A169" s="28">
        <v>57</v>
      </c>
      <c r="B169" s="29">
        <v>5</v>
      </c>
      <c r="C169" s="29" t="s">
        <v>55</v>
      </c>
      <c r="D169" s="29">
        <v>20</v>
      </c>
      <c r="E169" s="29" t="s">
        <v>56</v>
      </c>
      <c r="F169" s="29">
        <v>79500</v>
      </c>
      <c r="G169" s="30" t="s">
        <v>56</v>
      </c>
    </row>
    <row r="170" spans="1:7" ht="18.75" x14ac:dyDescent="0.3">
      <c r="A170" s="28">
        <v>57</v>
      </c>
      <c r="B170" s="29">
        <v>5</v>
      </c>
      <c r="C170" s="29" t="s">
        <v>59</v>
      </c>
      <c r="D170" s="29">
        <v>20</v>
      </c>
      <c r="E170" s="29" t="s">
        <v>56</v>
      </c>
      <c r="F170" s="29">
        <v>89000</v>
      </c>
      <c r="G170" s="30" t="s">
        <v>56</v>
      </c>
    </row>
    <row r="171" spans="1:7" ht="18.75" x14ac:dyDescent="0.3">
      <c r="A171" s="28">
        <v>57</v>
      </c>
      <c r="B171" s="29">
        <v>5</v>
      </c>
      <c r="C171" s="29" t="s">
        <v>59</v>
      </c>
      <c r="D171" s="29" t="s">
        <v>60</v>
      </c>
      <c r="E171" s="29" t="s">
        <v>56</v>
      </c>
      <c r="F171" s="29">
        <v>89000</v>
      </c>
      <c r="G171" s="30" t="s">
        <v>56</v>
      </c>
    </row>
    <row r="172" spans="1:7" ht="18.75" x14ac:dyDescent="0.3">
      <c r="A172" s="28">
        <v>57</v>
      </c>
      <c r="B172" s="29">
        <v>5</v>
      </c>
      <c r="C172" s="29" t="s">
        <v>63</v>
      </c>
      <c r="D172" s="29" t="s">
        <v>60</v>
      </c>
      <c r="E172" s="29" t="s">
        <v>56</v>
      </c>
      <c r="F172" s="29">
        <v>89000</v>
      </c>
      <c r="G172" s="30" t="s">
        <v>56</v>
      </c>
    </row>
    <row r="173" spans="1:7" ht="18.75" x14ac:dyDescent="0.3">
      <c r="A173" s="28">
        <v>57</v>
      </c>
      <c r="B173" s="29">
        <v>6</v>
      </c>
      <c r="C173" s="29" t="s">
        <v>59</v>
      </c>
      <c r="D173" s="29" t="s">
        <v>61</v>
      </c>
      <c r="E173" s="29">
        <v>0.26800000000000002</v>
      </c>
      <c r="F173" s="29">
        <v>160000</v>
      </c>
      <c r="G173" s="30" t="s">
        <v>64</v>
      </c>
    </row>
    <row r="174" spans="1:7" ht="18.75" x14ac:dyDescent="0.3">
      <c r="A174" s="31">
        <v>57</v>
      </c>
      <c r="B174" s="32">
        <v>6</v>
      </c>
      <c r="C174" s="32" t="s">
        <v>75</v>
      </c>
      <c r="D174" s="32" t="s">
        <v>34</v>
      </c>
      <c r="E174" s="32">
        <v>9.9</v>
      </c>
      <c r="F174" s="32" t="s">
        <v>57</v>
      </c>
      <c r="G174" s="33" t="s">
        <v>56</v>
      </c>
    </row>
    <row r="175" spans="1:7" ht="18.75" x14ac:dyDescent="0.3">
      <c r="A175" s="31">
        <v>57</v>
      </c>
      <c r="B175" s="32">
        <v>5</v>
      </c>
      <c r="C175" s="32" t="s">
        <v>76</v>
      </c>
      <c r="D175" s="32" t="s">
        <v>34</v>
      </c>
      <c r="E175" s="32">
        <v>10.11</v>
      </c>
      <c r="F175" s="32" t="s">
        <v>57</v>
      </c>
      <c r="G175" s="33" t="s">
        <v>56</v>
      </c>
    </row>
    <row r="176" spans="1:7" ht="18.75" x14ac:dyDescent="0.3">
      <c r="A176" s="31">
        <v>57</v>
      </c>
      <c r="B176" s="32">
        <v>6</v>
      </c>
      <c r="C176" s="32" t="s">
        <v>75</v>
      </c>
      <c r="D176" s="32">
        <v>20</v>
      </c>
      <c r="E176" s="29" t="s">
        <v>56</v>
      </c>
      <c r="F176" s="32" t="s">
        <v>57</v>
      </c>
      <c r="G176" s="33" t="s">
        <v>56</v>
      </c>
    </row>
    <row r="177" spans="1:7" ht="18.75" x14ac:dyDescent="0.3">
      <c r="A177" s="28">
        <v>57</v>
      </c>
      <c r="B177" s="29">
        <v>6</v>
      </c>
      <c r="C177" s="29" t="s">
        <v>59</v>
      </c>
      <c r="D177" s="29" t="s">
        <v>60</v>
      </c>
      <c r="E177" s="29" t="s">
        <v>56</v>
      </c>
      <c r="F177" s="29">
        <v>89000</v>
      </c>
      <c r="G177" s="30" t="s">
        <v>56</v>
      </c>
    </row>
    <row r="178" spans="1:7" ht="18.75" x14ac:dyDescent="0.3">
      <c r="A178" s="31">
        <v>57</v>
      </c>
      <c r="B178" s="32">
        <v>6</v>
      </c>
      <c r="C178" s="32" t="s">
        <v>63</v>
      </c>
      <c r="D178" s="32" t="s">
        <v>71</v>
      </c>
      <c r="E178" s="32">
        <v>1.08</v>
      </c>
      <c r="F178" s="32" t="s">
        <v>57</v>
      </c>
      <c r="G178" s="33" t="s">
        <v>62</v>
      </c>
    </row>
    <row r="179" spans="1:7" ht="18.75" x14ac:dyDescent="0.3">
      <c r="A179" s="56">
        <v>57</v>
      </c>
      <c r="B179" s="57">
        <v>6</v>
      </c>
      <c r="C179" s="57" t="s">
        <v>59</v>
      </c>
      <c r="D179" s="57" t="s">
        <v>61</v>
      </c>
      <c r="E179" s="57">
        <f>0.531-0.13</f>
        <v>0.40100000000000002</v>
      </c>
      <c r="F179" s="57">
        <v>145000</v>
      </c>
      <c r="G179" s="58" t="s">
        <v>65</v>
      </c>
    </row>
    <row r="180" spans="1:7" ht="18.75" x14ac:dyDescent="0.3">
      <c r="A180" s="31">
        <v>57</v>
      </c>
      <c r="B180" s="32">
        <v>7</v>
      </c>
      <c r="C180" s="32" t="s">
        <v>59</v>
      </c>
      <c r="D180" s="32" t="s">
        <v>77</v>
      </c>
      <c r="E180" s="32">
        <v>7.0000000000000007E-2</v>
      </c>
      <c r="F180" s="32">
        <v>110000</v>
      </c>
      <c r="G180" s="33" t="s">
        <v>65</v>
      </c>
    </row>
    <row r="181" spans="1:7" ht="18.75" x14ac:dyDescent="0.3">
      <c r="A181" s="28">
        <v>57</v>
      </c>
      <c r="B181" s="29">
        <v>8</v>
      </c>
      <c r="C181" s="29" t="s">
        <v>59</v>
      </c>
      <c r="D181" s="29" t="s">
        <v>60</v>
      </c>
      <c r="E181" s="29" t="s">
        <v>56</v>
      </c>
      <c r="F181" s="29">
        <v>89000</v>
      </c>
      <c r="G181" s="30" t="s">
        <v>56</v>
      </c>
    </row>
    <row r="182" spans="1:7" ht="18.75" x14ac:dyDescent="0.3">
      <c r="A182" s="37">
        <v>57</v>
      </c>
      <c r="B182" s="38">
        <v>9</v>
      </c>
      <c r="C182" s="38" t="s">
        <v>67</v>
      </c>
      <c r="D182" s="38" t="s">
        <v>77</v>
      </c>
      <c r="E182" s="38">
        <v>6.0910000000000002</v>
      </c>
      <c r="F182" s="38" t="s">
        <v>57</v>
      </c>
      <c r="G182" s="39" t="s">
        <v>68</v>
      </c>
    </row>
    <row r="183" spans="1:7" ht="18.75" x14ac:dyDescent="0.3">
      <c r="A183" s="31">
        <v>57</v>
      </c>
      <c r="B183" s="32">
        <v>10</v>
      </c>
      <c r="C183" s="32" t="s">
        <v>76</v>
      </c>
      <c r="D183" s="32" t="s">
        <v>34</v>
      </c>
      <c r="E183" s="32">
        <v>4.32</v>
      </c>
      <c r="F183" s="32" t="s">
        <v>57</v>
      </c>
      <c r="G183" s="33" t="s">
        <v>56</v>
      </c>
    </row>
    <row r="184" spans="1:7" ht="18.75" x14ac:dyDescent="0.3">
      <c r="A184" s="31">
        <v>57</v>
      </c>
      <c r="B184" s="32">
        <v>10</v>
      </c>
      <c r="C184" s="32" t="s">
        <v>59</v>
      </c>
      <c r="D184" s="32" t="s">
        <v>61</v>
      </c>
      <c r="E184" s="32">
        <f>9.23-0.12</f>
        <v>9.1100000000000012</v>
      </c>
      <c r="F184" s="32">
        <v>145000</v>
      </c>
      <c r="G184" s="33" t="s">
        <v>65</v>
      </c>
    </row>
    <row r="185" spans="1:7" ht="18.75" x14ac:dyDescent="0.3">
      <c r="A185" s="34">
        <v>57</v>
      </c>
      <c r="B185" s="35">
        <v>11</v>
      </c>
      <c r="C185" s="35" t="s">
        <v>59</v>
      </c>
      <c r="D185" s="35" t="s">
        <v>61</v>
      </c>
      <c r="E185" s="35">
        <v>0.21</v>
      </c>
      <c r="F185" s="35">
        <v>145000</v>
      </c>
      <c r="G185" s="36" t="s">
        <v>66</v>
      </c>
    </row>
    <row r="186" spans="1:7" ht="18.75" x14ac:dyDescent="0.3">
      <c r="A186" s="43">
        <v>57</v>
      </c>
      <c r="B186" s="44">
        <v>11</v>
      </c>
      <c r="C186" s="44" t="s">
        <v>63</v>
      </c>
      <c r="D186" s="44" t="s">
        <v>61</v>
      </c>
      <c r="E186" s="44">
        <v>1.07</v>
      </c>
      <c r="F186" s="44" t="s">
        <v>57</v>
      </c>
      <c r="G186" s="45" t="s">
        <v>62</v>
      </c>
    </row>
    <row r="187" spans="1:7" ht="18.75" x14ac:dyDescent="0.3">
      <c r="A187" s="43">
        <v>57</v>
      </c>
      <c r="B187" s="44">
        <v>11</v>
      </c>
      <c r="C187" s="44" t="s">
        <v>59</v>
      </c>
      <c r="D187" s="44" t="s">
        <v>61</v>
      </c>
      <c r="E187" s="44">
        <v>0.216</v>
      </c>
      <c r="F187" s="44" t="s">
        <v>57</v>
      </c>
      <c r="G187" s="45" t="s">
        <v>62</v>
      </c>
    </row>
    <row r="188" spans="1:7" ht="18.75" x14ac:dyDescent="0.3">
      <c r="A188" s="28">
        <v>57</v>
      </c>
      <c r="B188" s="29">
        <v>11</v>
      </c>
      <c r="C188" s="29" t="s">
        <v>59</v>
      </c>
      <c r="D188" s="29" t="s">
        <v>61</v>
      </c>
      <c r="E188" s="29">
        <v>0.25</v>
      </c>
      <c r="F188" s="29">
        <v>145000</v>
      </c>
      <c r="G188" s="30" t="s">
        <v>65</v>
      </c>
    </row>
    <row r="189" spans="1:7" ht="18.75" x14ac:dyDescent="0.3">
      <c r="A189" s="28">
        <v>57</v>
      </c>
      <c r="B189" s="29">
        <v>12</v>
      </c>
      <c r="C189" s="29" t="s">
        <v>59</v>
      </c>
      <c r="D189" s="29" t="s">
        <v>61</v>
      </c>
      <c r="E189" s="29">
        <v>2.391</v>
      </c>
      <c r="F189" s="29">
        <v>160000</v>
      </c>
      <c r="G189" s="30" t="s">
        <v>64</v>
      </c>
    </row>
    <row r="190" spans="1:7" ht="18.75" x14ac:dyDescent="0.3">
      <c r="A190" s="31">
        <v>57</v>
      </c>
      <c r="B190" s="32">
        <v>12</v>
      </c>
      <c r="C190" s="32" t="s">
        <v>59</v>
      </c>
      <c r="D190" s="32" t="s">
        <v>61</v>
      </c>
      <c r="E190" s="32">
        <v>0.31</v>
      </c>
      <c r="F190" s="32">
        <v>145000</v>
      </c>
      <c r="G190" s="33" t="s">
        <v>65</v>
      </c>
    </row>
    <row r="191" spans="1:7" ht="18.75" x14ac:dyDescent="0.3">
      <c r="A191" s="34">
        <v>57</v>
      </c>
      <c r="B191" s="35">
        <v>12</v>
      </c>
      <c r="C191" s="35" t="s">
        <v>59</v>
      </c>
      <c r="D191" s="35" t="s">
        <v>61</v>
      </c>
      <c r="E191" s="35">
        <v>1.4179999999999999</v>
      </c>
      <c r="F191" s="35">
        <v>145000</v>
      </c>
      <c r="G191" s="36" t="s">
        <v>66</v>
      </c>
    </row>
    <row r="192" spans="1:7" ht="18.75" x14ac:dyDescent="0.3">
      <c r="A192" s="37">
        <v>57</v>
      </c>
      <c r="B192" s="38">
        <v>13</v>
      </c>
      <c r="C192" s="38" t="s">
        <v>67</v>
      </c>
      <c r="D192" s="38" t="s">
        <v>61</v>
      </c>
      <c r="E192" s="38">
        <v>0.72</v>
      </c>
      <c r="F192" s="38" t="s">
        <v>57</v>
      </c>
      <c r="G192" s="39" t="s">
        <v>68</v>
      </c>
    </row>
    <row r="193" spans="1:7" ht="18.75" x14ac:dyDescent="0.3">
      <c r="A193" s="28">
        <v>60</v>
      </c>
      <c r="B193" s="29">
        <v>3</v>
      </c>
      <c r="C193" s="29" t="s">
        <v>55</v>
      </c>
      <c r="D193" s="29">
        <v>20</v>
      </c>
      <c r="E193" s="29" t="s">
        <v>56</v>
      </c>
      <c r="F193" s="29" t="s">
        <v>57</v>
      </c>
      <c r="G193" s="30" t="s">
        <v>56</v>
      </c>
    </row>
    <row r="194" spans="1:7" ht="18.75" x14ac:dyDescent="0.3">
      <c r="A194" s="28">
        <v>60</v>
      </c>
      <c r="B194" s="29">
        <v>3</v>
      </c>
      <c r="C194" s="29" t="s">
        <v>59</v>
      </c>
      <c r="D194" s="29">
        <v>20</v>
      </c>
      <c r="E194" s="29" t="s">
        <v>56</v>
      </c>
      <c r="F194" s="29" t="s">
        <v>57</v>
      </c>
      <c r="G194" s="30" t="s">
        <v>56</v>
      </c>
    </row>
    <row r="195" spans="1:7" ht="18.75" x14ac:dyDescent="0.3">
      <c r="A195" s="28">
        <v>60</v>
      </c>
      <c r="B195" s="29">
        <v>3</v>
      </c>
      <c r="C195" s="29" t="s">
        <v>59</v>
      </c>
      <c r="D195" s="29" t="s">
        <v>60</v>
      </c>
      <c r="E195" s="29" t="s">
        <v>56</v>
      </c>
      <c r="F195" s="29" t="s">
        <v>57</v>
      </c>
      <c r="G195" s="30" t="s">
        <v>56</v>
      </c>
    </row>
    <row r="196" spans="1:7" ht="18.75" x14ac:dyDescent="0.3">
      <c r="A196" s="28">
        <v>60</v>
      </c>
      <c r="B196" s="29">
        <v>3.5</v>
      </c>
      <c r="C196" s="29" t="s">
        <v>55</v>
      </c>
      <c r="D196" s="29">
        <v>20</v>
      </c>
      <c r="E196" s="29" t="s">
        <v>56</v>
      </c>
      <c r="F196" s="29">
        <v>79500</v>
      </c>
      <c r="G196" s="30" t="s">
        <v>56</v>
      </c>
    </row>
    <row r="197" spans="1:7" ht="18.75" x14ac:dyDescent="0.3">
      <c r="A197" s="28">
        <v>60</v>
      </c>
      <c r="B197" s="29">
        <v>3.5</v>
      </c>
      <c r="C197" s="29" t="s">
        <v>67</v>
      </c>
      <c r="D197" s="29">
        <v>20</v>
      </c>
      <c r="E197" s="29" t="s">
        <v>56</v>
      </c>
      <c r="F197" s="29">
        <v>89000</v>
      </c>
      <c r="G197" s="30" t="s">
        <v>56</v>
      </c>
    </row>
    <row r="198" spans="1:7" ht="18.75" x14ac:dyDescent="0.3">
      <c r="A198" s="28">
        <v>60</v>
      </c>
      <c r="B198" s="29">
        <v>3.5</v>
      </c>
      <c r="C198" s="29" t="s">
        <v>67</v>
      </c>
      <c r="D198" s="29" t="s">
        <v>60</v>
      </c>
      <c r="E198" s="29" t="s">
        <v>56</v>
      </c>
      <c r="F198" s="29">
        <v>89000</v>
      </c>
      <c r="G198" s="30" t="s">
        <v>56</v>
      </c>
    </row>
    <row r="199" spans="1:7" ht="18.75" x14ac:dyDescent="0.3">
      <c r="A199" s="28">
        <v>60</v>
      </c>
      <c r="B199" s="29">
        <v>4</v>
      </c>
      <c r="C199" s="29" t="s">
        <v>55</v>
      </c>
      <c r="D199" s="29">
        <v>20</v>
      </c>
      <c r="E199" s="29" t="s">
        <v>56</v>
      </c>
      <c r="F199" s="29">
        <v>79500</v>
      </c>
      <c r="G199" s="30" t="s">
        <v>56</v>
      </c>
    </row>
    <row r="200" spans="1:7" ht="18.75" x14ac:dyDescent="0.3">
      <c r="A200" s="28">
        <v>60</v>
      </c>
      <c r="B200" s="29">
        <v>4</v>
      </c>
      <c r="C200" s="29" t="s">
        <v>59</v>
      </c>
      <c r="D200" s="29">
        <v>20</v>
      </c>
      <c r="E200" s="29" t="s">
        <v>56</v>
      </c>
      <c r="F200" s="29">
        <v>89000</v>
      </c>
      <c r="G200" s="30" t="s">
        <v>56</v>
      </c>
    </row>
    <row r="201" spans="1:7" ht="18.75" x14ac:dyDescent="0.3">
      <c r="A201" s="28">
        <v>60</v>
      </c>
      <c r="B201" s="29">
        <v>4</v>
      </c>
      <c r="C201" s="29" t="s">
        <v>59</v>
      </c>
      <c r="D201" s="29" t="s">
        <v>60</v>
      </c>
      <c r="E201" s="29" t="s">
        <v>56</v>
      </c>
      <c r="F201" s="29">
        <v>89000</v>
      </c>
      <c r="G201" s="30" t="s">
        <v>56</v>
      </c>
    </row>
    <row r="202" spans="1:7" ht="18.75" x14ac:dyDescent="0.3">
      <c r="A202" s="28">
        <v>60</v>
      </c>
      <c r="B202" s="29">
        <v>4</v>
      </c>
      <c r="C202" s="29" t="s">
        <v>59</v>
      </c>
      <c r="D202" s="29" t="s">
        <v>60</v>
      </c>
      <c r="E202" s="29" t="s">
        <v>56</v>
      </c>
      <c r="F202" s="29">
        <v>89000</v>
      </c>
      <c r="G202" s="30" t="s">
        <v>56</v>
      </c>
    </row>
    <row r="203" spans="1:7" ht="18.75" x14ac:dyDescent="0.3">
      <c r="A203" s="43">
        <v>60</v>
      </c>
      <c r="B203" s="44">
        <v>4.5</v>
      </c>
      <c r="C203" s="44" t="s">
        <v>63</v>
      </c>
      <c r="D203" s="44" t="s">
        <v>61</v>
      </c>
      <c r="E203" s="44">
        <v>0.17</v>
      </c>
      <c r="F203" s="44" t="s">
        <v>57</v>
      </c>
      <c r="G203" s="45" t="s">
        <v>62</v>
      </c>
    </row>
    <row r="204" spans="1:7" ht="18.75" x14ac:dyDescent="0.3">
      <c r="A204" s="28">
        <v>60</v>
      </c>
      <c r="B204" s="29">
        <v>4.5</v>
      </c>
      <c r="C204" s="29" t="s">
        <v>59</v>
      </c>
      <c r="D204" s="29" t="s">
        <v>60</v>
      </c>
      <c r="E204" s="29" t="s">
        <v>56</v>
      </c>
      <c r="F204" s="29">
        <v>89000</v>
      </c>
      <c r="G204" s="30" t="s">
        <v>56</v>
      </c>
    </row>
    <row r="205" spans="1:7" ht="18.75" x14ac:dyDescent="0.3">
      <c r="A205" s="28">
        <v>60</v>
      </c>
      <c r="B205" s="29">
        <v>5</v>
      </c>
      <c r="C205" s="29" t="s">
        <v>59</v>
      </c>
      <c r="D205" s="29" t="s">
        <v>60</v>
      </c>
      <c r="E205" s="29" t="s">
        <v>56</v>
      </c>
      <c r="F205" s="29">
        <v>89000</v>
      </c>
      <c r="G205" s="30" t="s">
        <v>56</v>
      </c>
    </row>
    <row r="206" spans="1:7" ht="18.75" x14ac:dyDescent="0.3">
      <c r="A206" s="43">
        <v>60</v>
      </c>
      <c r="B206" s="44">
        <v>5.5</v>
      </c>
      <c r="C206" s="44" t="s">
        <v>63</v>
      </c>
      <c r="D206" s="44" t="s">
        <v>61</v>
      </c>
      <c r="E206" s="44">
        <v>0.82899999999999996</v>
      </c>
      <c r="F206" s="44" t="s">
        <v>57</v>
      </c>
      <c r="G206" s="45" t="s">
        <v>62</v>
      </c>
    </row>
    <row r="207" spans="1:7" ht="18.75" x14ac:dyDescent="0.3">
      <c r="A207" s="43">
        <v>60</v>
      </c>
      <c r="B207" s="44">
        <v>5.5</v>
      </c>
      <c r="C207" s="44" t="s">
        <v>67</v>
      </c>
      <c r="D207" s="44" t="s">
        <v>61</v>
      </c>
      <c r="E207" s="44">
        <v>3.2639999999999998</v>
      </c>
      <c r="F207" s="44" t="s">
        <v>57</v>
      </c>
      <c r="G207" s="45" t="s">
        <v>62</v>
      </c>
    </row>
    <row r="208" spans="1:7" ht="18.75" x14ac:dyDescent="0.3">
      <c r="A208" s="28">
        <v>60</v>
      </c>
      <c r="B208" s="29">
        <v>5.5</v>
      </c>
      <c r="C208" s="29" t="s">
        <v>59</v>
      </c>
      <c r="D208" s="29" t="s">
        <v>60</v>
      </c>
      <c r="E208" s="29" t="s">
        <v>56</v>
      </c>
      <c r="F208" s="29">
        <v>89000</v>
      </c>
      <c r="G208" s="30" t="s">
        <v>56</v>
      </c>
    </row>
    <row r="209" spans="1:7" ht="18.75" x14ac:dyDescent="0.3">
      <c r="A209" s="43">
        <v>60</v>
      </c>
      <c r="B209" s="44">
        <v>6</v>
      </c>
      <c r="C209" s="44" t="s">
        <v>67</v>
      </c>
      <c r="D209" s="44" t="s">
        <v>61</v>
      </c>
      <c r="E209" s="44">
        <v>0.48699999999999999</v>
      </c>
      <c r="F209" s="44" t="s">
        <v>57</v>
      </c>
      <c r="G209" s="45" t="s">
        <v>62</v>
      </c>
    </row>
    <row r="210" spans="1:7" ht="18.75" x14ac:dyDescent="0.3">
      <c r="A210" s="31">
        <v>60</v>
      </c>
      <c r="B210" s="32">
        <v>6</v>
      </c>
      <c r="C210" s="32" t="s">
        <v>59</v>
      </c>
      <c r="D210" s="32" t="s">
        <v>61</v>
      </c>
      <c r="E210" s="32">
        <v>0.05</v>
      </c>
      <c r="F210" s="32">
        <v>145000</v>
      </c>
      <c r="G210" s="33" t="s">
        <v>65</v>
      </c>
    </row>
    <row r="211" spans="1:7" ht="18.75" x14ac:dyDescent="0.3">
      <c r="A211" s="56">
        <v>60</v>
      </c>
      <c r="B211" s="57">
        <v>6</v>
      </c>
      <c r="C211" s="57" t="s">
        <v>67</v>
      </c>
      <c r="D211" s="57" t="s">
        <v>61</v>
      </c>
      <c r="E211" s="57">
        <v>0.19400000000000001</v>
      </c>
      <c r="F211" s="57">
        <v>140000</v>
      </c>
      <c r="G211" s="58" t="s">
        <v>65</v>
      </c>
    </row>
    <row r="212" spans="1:7" ht="18.75" x14ac:dyDescent="0.3">
      <c r="A212" s="56">
        <v>60</v>
      </c>
      <c r="B212" s="57">
        <v>6</v>
      </c>
      <c r="C212" s="57" t="s">
        <v>67</v>
      </c>
      <c r="D212" s="57" t="s">
        <v>61</v>
      </c>
      <c r="E212" s="57">
        <f>2.85-0.55</f>
        <v>2.2999999999999998</v>
      </c>
      <c r="F212" s="57">
        <v>140000</v>
      </c>
      <c r="G212" s="58" t="s">
        <v>65</v>
      </c>
    </row>
    <row r="213" spans="1:7" ht="18.75" x14ac:dyDescent="0.3">
      <c r="A213" s="28">
        <v>60</v>
      </c>
      <c r="B213" s="29">
        <v>6</v>
      </c>
      <c r="C213" s="29" t="s">
        <v>59</v>
      </c>
      <c r="D213" s="29">
        <v>20</v>
      </c>
      <c r="E213" s="29" t="s">
        <v>56</v>
      </c>
      <c r="F213" s="29">
        <v>89000</v>
      </c>
      <c r="G213" s="30" t="s">
        <v>56</v>
      </c>
    </row>
    <row r="214" spans="1:7" ht="18.75" x14ac:dyDescent="0.3">
      <c r="A214" s="28">
        <v>60</v>
      </c>
      <c r="B214" s="29">
        <v>6</v>
      </c>
      <c r="C214" s="29" t="s">
        <v>59</v>
      </c>
      <c r="D214" s="29" t="s">
        <v>60</v>
      </c>
      <c r="E214" s="29" t="s">
        <v>56</v>
      </c>
      <c r="F214" s="29">
        <v>89000</v>
      </c>
      <c r="G214" s="30" t="s">
        <v>56</v>
      </c>
    </row>
    <row r="215" spans="1:7" ht="18.75" x14ac:dyDescent="0.3">
      <c r="A215" s="28">
        <v>60</v>
      </c>
      <c r="B215" s="29">
        <v>6</v>
      </c>
      <c r="C215" s="29" t="s">
        <v>63</v>
      </c>
      <c r="D215" s="29" t="s">
        <v>60</v>
      </c>
      <c r="E215" s="29" t="s">
        <v>56</v>
      </c>
      <c r="F215" s="29">
        <v>89000</v>
      </c>
      <c r="G215" s="30" t="s">
        <v>56</v>
      </c>
    </row>
    <row r="216" spans="1:7" ht="18.75" x14ac:dyDescent="0.3">
      <c r="A216" s="31">
        <v>60</v>
      </c>
      <c r="B216" s="32">
        <v>7</v>
      </c>
      <c r="C216" s="32" t="s">
        <v>59</v>
      </c>
      <c r="D216" s="32" t="s">
        <v>61</v>
      </c>
      <c r="E216" s="32">
        <v>1.01</v>
      </c>
      <c r="F216" s="32">
        <v>135000</v>
      </c>
      <c r="G216" s="33" t="s">
        <v>65</v>
      </c>
    </row>
    <row r="217" spans="1:7" ht="18.75" x14ac:dyDescent="0.3">
      <c r="A217" s="28">
        <v>63</v>
      </c>
      <c r="B217" s="29">
        <v>4</v>
      </c>
      <c r="C217" s="29" t="s">
        <v>59</v>
      </c>
      <c r="D217" s="29" t="s">
        <v>60</v>
      </c>
      <c r="E217" s="29" t="s">
        <v>56</v>
      </c>
      <c r="F217" s="29">
        <v>89000</v>
      </c>
      <c r="G217" s="30" t="s">
        <v>56</v>
      </c>
    </row>
    <row r="218" spans="1:7" ht="18.75" x14ac:dyDescent="0.3">
      <c r="A218" s="28">
        <v>76</v>
      </c>
      <c r="B218" s="29">
        <v>3</v>
      </c>
      <c r="C218" s="29" t="s">
        <v>55</v>
      </c>
      <c r="D218" s="29">
        <v>20</v>
      </c>
      <c r="E218" s="29" t="s">
        <v>56</v>
      </c>
      <c r="F218" s="29" t="s">
        <v>57</v>
      </c>
      <c r="G218" s="30" t="s">
        <v>56</v>
      </c>
    </row>
    <row r="219" spans="1:7" ht="18.75" x14ac:dyDescent="0.3">
      <c r="A219" s="28">
        <v>76</v>
      </c>
      <c r="B219" s="29">
        <v>3.5</v>
      </c>
      <c r="C219" s="29" t="s">
        <v>55</v>
      </c>
      <c r="D219" s="29">
        <v>20</v>
      </c>
      <c r="E219" s="29" t="s">
        <v>56</v>
      </c>
      <c r="F219" s="29">
        <v>79500</v>
      </c>
      <c r="G219" s="30" t="s">
        <v>56</v>
      </c>
    </row>
    <row r="220" spans="1:7" ht="18.75" x14ac:dyDescent="0.3">
      <c r="A220" s="31">
        <v>76</v>
      </c>
      <c r="B220" s="32">
        <v>4</v>
      </c>
      <c r="C220" s="32" t="s">
        <v>74</v>
      </c>
      <c r="D220" s="32" t="s">
        <v>34</v>
      </c>
      <c r="E220" s="32">
        <v>5.0999999999999996</v>
      </c>
      <c r="F220" s="32" t="s">
        <v>57</v>
      </c>
      <c r="G220" s="33" t="s">
        <v>56</v>
      </c>
    </row>
    <row r="221" spans="1:7" ht="18.75" x14ac:dyDescent="0.3">
      <c r="A221" s="28">
        <v>76</v>
      </c>
      <c r="B221" s="29">
        <v>4</v>
      </c>
      <c r="C221" s="29" t="s">
        <v>55</v>
      </c>
      <c r="D221" s="29">
        <v>20</v>
      </c>
      <c r="E221" s="29" t="s">
        <v>56</v>
      </c>
      <c r="F221" s="29">
        <v>79500</v>
      </c>
      <c r="G221" s="30" t="s">
        <v>56</v>
      </c>
    </row>
    <row r="222" spans="1:7" ht="18.75" x14ac:dyDescent="0.3">
      <c r="A222" s="28">
        <v>76</v>
      </c>
      <c r="B222" s="29">
        <v>4</v>
      </c>
      <c r="C222" s="29" t="s">
        <v>58</v>
      </c>
      <c r="D222" s="29" t="s">
        <v>60</v>
      </c>
      <c r="E222" s="29" t="s">
        <v>56</v>
      </c>
      <c r="F222" s="29">
        <v>89000</v>
      </c>
      <c r="G222" s="30" t="s">
        <v>56</v>
      </c>
    </row>
    <row r="223" spans="1:7" ht="18.75" x14ac:dyDescent="0.3">
      <c r="A223" s="28">
        <v>76</v>
      </c>
      <c r="B223" s="29">
        <v>4</v>
      </c>
      <c r="C223" s="29" t="s">
        <v>67</v>
      </c>
      <c r="D223" s="29">
        <v>20</v>
      </c>
      <c r="E223" s="29" t="s">
        <v>56</v>
      </c>
      <c r="F223" s="29">
        <v>89000</v>
      </c>
      <c r="G223" s="30" t="s">
        <v>56</v>
      </c>
    </row>
    <row r="224" spans="1:7" ht="18.75" x14ac:dyDescent="0.3">
      <c r="A224" s="28">
        <v>76</v>
      </c>
      <c r="B224" s="29">
        <v>4</v>
      </c>
      <c r="C224" s="29" t="s">
        <v>67</v>
      </c>
      <c r="D224" s="29" t="s">
        <v>60</v>
      </c>
      <c r="E224" s="29" t="s">
        <v>56</v>
      </c>
      <c r="F224" s="29">
        <v>89000</v>
      </c>
      <c r="G224" s="30" t="s">
        <v>56</v>
      </c>
    </row>
    <row r="225" spans="1:7" ht="18.75" x14ac:dyDescent="0.3">
      <c r="A225" s="28">
        <v>76</v>
      </c>
      <c r="B225" s="29">
        <v>5</v>
      </c>
      <c r="C225" s="29" t="s">
        <v>67</v>
      </c>
      <c r="D225" s="29">
        <v>20</v>
      </c>
      <c r="E225" s="29" t="s">
        <v>56</v>
      </c>
      <c r="F225" s="29">
        <v>89000</v>
      </c>
      <c r="G225" s="30" t="s">
        <v>56</v>
      </c>
    </row>
    <row r="226" spans="1:7" ht="18.75" x14ac:dyDescent="0.3">
      <c r="A226" s="28">
        <v>76</v>
      </c>
      <c r="B226" s="29">
        <v>5</v>
      </c>
      <c r="C226" s="29" t="s">
        <v>67</v>
      </c>
      <c r="D226" s="29" t="s">
        <v>60</v>
      </c>
      <c r="E226" s="29" t="s">
        <v>56</v>
      </c>
      <c r="F226" s="29">
        <v>89000</v>
      </c>
      <c r="G226" s="30" t="s">
        <v>56</v>
      </c>
    </row>
    <row r="227" spans="1:7" ht="18.75" x14ac:dyDescent="0.3">
      <c r="A227" s="43">
        <v>76</v>
      </c>
      <c r="B227" s="44">
        <v>6</v>
      </c>
      <c r="C227" s="44" t="s">
        <v>67</v>
      </c>
      <c r="D227" s="44" t="s">
        <v>61</v>
      </c>
      <c r="E227" s="44">
        <v>7.5999999999999998E-2</v>
      </c>
      <c r="F227" s="44" t="s">
        <v>57</v>
      </c>
      <c r="G227" s="45" t="s">
        <v>62</v>
      </c>
    </row>
    <row r="228" spans="1:7" ht="18.75" x14ac:dyDescent="0.3">
      <c r="A228" s="28">
        <v>76</v>
      </c>
      <c r="B228" s="29">
        <v>6</v>
      </c>
      <c r="C228" s="29" t="s">
        <v>67</v>
      </c>
      <c r="D228" s="29">
        <v>20</v>
      </c>
      <c r="E228" s="29" t="s">
        <v>56</v>
      </c>
      <c r="F228" s="29">
        <v>89000</v>
      </c>
      <c r="G228" s="30" t="s">
        <v>56</v>
      </c>
    </row>
    <row r="229" spans="1:7" ht="18.75" x14ac:dyDescent="0.3">
      <c r="A229" s="28">
        <v>76</v>
      </c>
      <c r="B229" s="29">
        <v>6</v>
      </c>
      <c r="C229" s="29" t="s">
        <v>67</v>
      </c>
      <c r="D229" s="29" t="s">
        <v>60</v>
      </c>
      <c r="E229" s="29" t="s">
        <v>56</v>
      </c>
      <c r="F229" s="29">
        <v>89000</v>
      </c>
      <c r="G229" s="30" t="s">
        <v>56</v>
      </c>
    </row>
    <row r="230" spans="1:7" ht="18.75" x14ac:dyDescent="0.3">
      <c r="A230" s="28">
        <v>76</v>
      </c>
      <c r="B230" s="29">
        <v>7</v>
      </c>
      <c r="C230" s="29" t="s">
        <v>59</v>
      </c>
      <c r="D230" s="29">
        <v>20</v>
      </c>
      <c r="E230" s="29" t="s">
        <v>56</v>
      </c>
      <c r="F230" s="29">
        <v>89000</v>
      </c>
      <c r="G230" s="30" t="s">
        <v>56</v>
      </c>
    </row>
    <row r="231" spans="1:7" ht="18.75" x14ac:dyDescent="0.3">
      <c r="A231" s="43">
        <v>76</v>
      </c>
      <c r="B231" s="44">
        <v>7</v>
      </c>
      <c r="C231" s="44" t="s">
        <v>67</v>
      </c>
      <c r="D231" s="44" t="s">
        <v>61</v>
      </c>
      <c r="E231" s="44">
        <v>0.46800000000000003</v>
      </c>
      <c r="F231" s="44" t="s">
        <v>57</v>
      </c>
      <c r="G231" s="45" t="s">
        <v>62</v>
      </c>
    </row>
    <row r="232" spans="1:7" ht="18.75" x14ac:dyDescent="0.3">
      <c r="A232" s="28">
        <v>76</v>
      </c>
      <c r="B232" s="29">
        <v>8</v>
      </c>
      <c r="C232" s="29" t="s">
        <v>59</v>
      </c>
      <c r="D232" s="29" t="s">
        <v>60</v>
      </c>
      <c r="E232" s="29" t="s">
        <v>56</v>
      </c>
      <c r="F232" s="29">
        <v>89000</v>
      </c>
      <c r="G232" s="30" t="s">
        <v>56</v>
      </c>
    </row>
    <row r="233" spans="1:7" ht="18.75" x14ac:dyDescent="0.3">
      <c r="A233" s="28">
        <v>76</v>
      </c>
      <c r="B233" s="29">
        <v>8</v>
      </c>
      <c r="C233" s="29" t="s">
        <v>63</v>
      </c>
      <c r="D233" s="29" t="s">
        <v>60</v>
      </c>
      <c r="E233" s="29" t="s">
        <v>56</v>
      </c>
      <c r="F233" s="29">
        <v>89000</v>
      </c>
      <c r="G233" s="30" t="s">
        <v>56</v>
      </c>
    </row>
    <row r="234" spans="1:7" ht="18.75" x14ac:dyDescent="0.3">
      <c r="A234" s="28">
        <v>76</v>
      </c>
      <c r="B234" s="29">
        <v>9</v>
      </c>
      <c r="C234" s="29" t="s">
        <v>67</v>
      </c>
      <c r="D234" s="29">
        <v>20</v>
      </c>
      <c r="E234" s="29" t="s">
        <v>56</v>
      </c>
      <c r="F234" s="29">
        <v>89000</v>
      </c>
      <c r="G234" s="30" t="s">
        <v>56</v>
      </c>
    </row>
    <row r="235" spans="1:7" ht="18.75" x14ac:dyDescent="0.3">
      <c r="A235" s="37">
        <v>76</v>
      </c>
      <c r="B235" s="38">
        <v>9</v>
      </c>
      <c r="C235" s="38" t="s">
        <v>67</v>
      </c>
      <c r="D235" s="38" t="s">
        <v>61</v>
      </c>
      <c r="E235" s="38">
        <v>1.329</v>
      </c>
      <c r="F235" s="38" t="s">
        <v>57</v>
      </c>
      <c r="G235" s="39" t="s">
        <v>68</v>
      </c>
    </row>
    <row r="236" spans="1:7" ht="18.75" x14ac:dyDescent="0.3">
      <c r="A236" s="37">
        <v>76</v>
      </c>
      <c r="B236" s="38">
        <v>9</v>
      </c>
      <c r="C236" s="38" t="s">
        <v>67</v>
      </c>
      <c r="D236" s="38" t="s">
        <v>77</v>
      </c>
      <c r="E236" s="38">
        <v>4.8570000000000002</v>
      </c>
      <c r="F236" s="38" t="s">
        <v>57</v>
      </c>
      <c r="G236" s="39" t="s">
        <v>68</v>
      </c>
    </row>
    <row r="237" spans="1:7" ht="18.75" x14ac:dyDescent="0.3">
      <c r="A237" s="28">
        <v>76</v>
      </c>
      <c r="B237" s="29">
        <v>10</v>
      </c>
      <c r="C237" s="29" t="s">
        <v>59</v>
      </c>
      <c r="D237" s="29" t="s">
        <v>61</v>
      </c>
      <c r="E237" s="29">
        <v>1.2729999999999999</v>
      </c>
      <c r="F237" s="29">
        <v>160000</v>
      </c>
      <c r="G237" s="30" t="s">
        <v>64</v>
      </c>
    </row>
    <row r="238" spans="1:7" ht="18.75" x14ac:dyDescent="0.3">
      <c r="A238" s="28">
        <v>76</v>
      </c>
      <c r="B238" s="29">
        <v>10</v>
      </c>
      <c r="C238" s="29" t="s">
        <v>67</v>
      </c>
      <c r="D238" s="29">
        <v>20</v>
      </c>
      <c r="E238" s="29" t="s">
        <v>56</v>
      </c>
      <c r="F238" s="29">
        <v>89000</v>
      </c>
      <c r="G238" s="30" t="s">
        <v>56</v>
      </c>
    </row>
    <row r="239" spans="1:7" ht="18.75" x14ac:dyDescent="0.3">
      <c r="A239" s="28">
        <v>76</v>
      </c>
      <c r="B239" s="29">
        <v>10</v>
      </c>
      <c r="C239" s="29" t="s">
        <v>67</v>
      </c>
      <c r="D239" s="29" t="s">
        <v>60</v>
      </c>
      <c r="E239" s="29" t="s">
        <v>56</v>
      </c>
      <c r="F239" s="29">
        <v>89000</v>
      </c>
      <c r="G239" s="30" t="s">
        <v>56</v>
      </c>
    </row>
    <row r="240" spans="1:7" ht="18.75" x14ac:dyDescent="0.3">
      <c r="A240" s="31">
        <v>76</v>
      </c>
      <c r="B240" s="32">
        <v>10</v>
      </c>
      <c r="C240" s="32" t="s">
        <v>59</v>
      </c>
      <c r="D240" s="32" t="s">
        <v>61</v>
      </c>
      <c r="E240" s="32">
        <v>0.08</v>
      </c>
      <c r="F240" s="32">
        <v>145000</v>
      </c>
      <c r="G240" s="33" t="s">
        <v>65</v>
      </c>
    </row>
    <row r="241" spans="1:7" ht="18.75" x14ac:dyDescent="0.3">
      <c r="A241" s="43">
        <v>76</v>
      </c>
      <c r="B241" s="44">
        <v>10</v>
      </c>
      <c r="C241" s="44" t="s">
        <v>63</v>
      </c>
      <c r="D241" s="44" t="s">
        <v>61</v>
      </c>
      <c r="E241" s="44">
        <v>5.7000000000000002E-2</v>
      </c>
      <c r="F241" s="44" t="s">
        <v>57</v>
      </c>
      <c r="G241" s="45" t="s">
        <v>62</v>
      </c>
    </row>
    <row r="242" spans="1:7" ht="18.75" x14ac:dyDescent="0.3">
      <c r="A242" s="43">
        <v>76</v>
      </c>
      <c r="B242" s="44">
        <v>10</v>
      </c>
      <c r="C242" s="44" t="s">
        <v>59</v>
      </c>
      <c r="D242" s="44" t="s">
        <v>71</v>
      </c>
      <c r="E242" s="44">
        <v>4.4660000000000002</v>
      </c>
      <c r="F242" s="44" t="s">
        <v>57</v>
      </c>
      <c r="G242" s="45" t="s">
        <v>62</v>
      </c>
    </row>
    <row r="243" spans="1:7" ht="18.75" x14ac:dyDescent="0.3">
      <c r="A243" s="43">
        <v>76</v>
      </c>
      <c r="B243" s="44">
        <v>11</v>
      </c>
      <c r="C243" s="44" t="s">
        <v>59</v>
      </c>
      <c r="D243" s="44" t="s">
        <v>61</v>
      </c>
      <c r="E243" s="44">
        <v>0.248</v>
      </c>
      <c r="F243" s="44">
        <v>160000</v>
      </c>
      <c r="G243" s="45" t="s">
        <v>64</v>
      </c>
    </row>
    <row r="244" spans="1:7" ht="18.75" x14ac:dyDescent="0.3">
      <c r="A244" s="31">
        <v>76</v>
      </c>
      <c r="B244" s="32">
        <v>12</v>
      </c>
      <c r="C244" s="32" t="s">
        <v>59</v>
      </c>
      <c r="D244" s="32" t="s">
        <v>61</v>
      </c>
      <c r="E244" s="32">
        <f>2.1-0.265-0.275</f>
        <v>1.56</v>
      </c>
      <c r="F244" s="32">
        <v>145000</v>
      </c>
      <c r="G244" s="33" t="s">
        <v>65</v>
      </c>
    </row>
    <row r="245" spans="1:7" ht="18.75" x14ac:dyDescent="0.3">
      <c r="A245" s="31">
        <v>76</v>
      </c>
      <c r="B245" s="32">
        <v>13</v>
      </c>
      <c r="C245" s="32" t="s">
        <v>59</v>
      </c>
      <c r="D245" s="32" t="s">
        <v>61</v>
      </c>
      <c r="E245" s="32">
        <v>0.42499999999999999</v>
      </c>
      <c r="F245" s="32">
        <v>160000</v>
      </c>
      <c r="G245" s="33" t="s">
        <v>64</v>
      </c>
    </row>
    <row r="246" spans="1:7" ht="18.75" x14ac:dyDescent="0.3">
      <c r="A246" s="56">
        <v>76</v>
      </c>
      <c r="B246" s="57">
        <v>13</v>
      </c>
      <c r="C246" s="57" t="s">
        <v>59</v>
      </c>
      <c r="D246" s="57" t="s">
        <v>61</v>
      </c>
      <c r="E246" s="57">
        <f>0.6-0.122</f>
        <v>0.47799999999999998</v>
      </c>
      <c r="F246" s="57">
        <v>135000</v>
      </c>
      <c r="G246" s="59" t="s">
        <v>65</v>
      </c>
    </row>
    <row r="247" spans="1:7" ht="18.75" x14ac:dyDescent="0.3">
      <c r="A247" s="60">
        <v>76</v>
      </c>
      <c r="B247" s="61">
        <v>13</v>
      </c>
      <c r="C247" s="61" t="s">
        <v>59</v>
      </c>
      <c r="D247" s="61" t="s">
        <v>61</v>
      </c>
      <c r="E247" s="61">
        <f>0.985+0.198+-0.206-0.26</f>
        <v>0.71700000000000008</v>
      </c>
      <c r="F247" s="61">
        <v>135000</v>
      </c>
      <c r="G247" s="62" t="s">
        <v>65</v>
      </c>
    </row>
    <row r="248" spans="1:7" ht="18.75" x14ac:dyDescent="0.3">
      <c r="A248" s="43">
        <v>76</v>
      </c>
      <c r="B248" s="44">
        <v>16</v>
      </c>
      <c r="C248" s="44" t="s">
        <v>59</v>
      </c>
      <c r="D248" s="44" t="s">
        <v>71</v>
      </c>
      <c r="E248" s="44">
        <v>4.6180000000000003</v>
      </c>
      <c r="F248" s="44" t="s">
        <v>57</v>
      </c>
      <c r="G248" s="63" t="s">
        <v>62</v>
      </c>
    </row>
    <row r="249" spans="1:7" ht="18.75" x14ac:dyDescent="0.3">
      <c r="A249" s="28">
        <v>83</v>
      </c>
      <c r="B249" s="29">
        <v>3.5</v>
      </c>
      <c r="C249" s="29" t="s">
        <v>55</v>
      </c>
      <c r="D249" s="29">
        <v>20</v>
      </c>
      <c r="E249" s="29" t="s">
        <v>56</v>
      </c>
      <c r="F249" s="29">
        <v>79500</v>
      </c>
      <c r="G249" s="30" t="s">
        <v>56</v>
      </c>
    </row>
    <row r="250" spans="1:7" ht="18.75" x14ac:dyDescent="0.3">
      <c r="A250" s="28">
        <v>83</v>
      </c>
      <c r="B250" s="29">
        <v>3.5</v>
      </c>
      <c r="C250" s="29" t="s">
        <v>59</v>
      </c>
      <c r="D250" s="29">
        <v>20</v>
      </c>
      <c r="E250" s="29" t="s">
        <v>56</v>
      </c>
      <c r="F250" s="29">
        <v>89000</v>
      </c>
      <c r="G250" s="30" t="s">
        <v>56</v>
      </c>
    </row>
    <row r="251" spans="1:7" ht="18.75" x14ac:dyDescent="0.3">
      <c r="A251" s="28">
        <v>83</v>
      </c>
      <c r="B251" s="29">
        <v>3.5</v>
      </c>
      <c r="C251" s="29" t="s">
        <v>59</v>
      </c>
      <c r="D251" s="29" t="s">
        <v>60</v>
      </c>
      <c r="E251" s="29" t="s">
        <v>56</v>
      </c>
      <c r="F251" s="29">
        <v>89000</v>
      </c>
      <c r="G251" s="30" t="s">
        <v>56</v>
      </c>
    </row>
    <row r="252" spans="1:7" ht="18.75" x14ac:dyDescent="0.3">
      <c r="A252" s="28">
        <v>83</v>
      </c>
      <c r="B252" s="29">
        <v>4</v>
      </c>
      <c r="C252" s="29" t="s">
        <v>55</v>
      </c>
      <c r="D252" s="29">
        <v>20</v>
      </c>
      <c r="E252" s="29" t="s">
        <v>56</v>
      </c>
      <c r="F252" s="29">
        <v>79500</v>
      </c>
      <c r="G252" s="30" t="s">
        <v>56</v>
      </c>
    </row>
    <row r="253" spans="1:7" ht="18.75" x14ac:dyDescent="0.3">
      <c r="A253" s="64">
        <v>83</v>
      </c>
      <c r="B253" s="65">
        <v>4</v>
      </c>
      <c r="C253" s="65" t="s">
        <v>55</v>
      </c>
      <c r="D253" s="65">
        <v>20</v>
      </c>
      <c r="E253" s="65">
        <v>0.153</v>
      </c>
      <c r="F253" s="65">
        <v>79500</v>
      </c>
      <c r="G253" s="66" t="s">
        <v>65</v>
      </c>
    </row>
    <row r="254" spans="1:7" ht="18.75" x14ac:dyDescent="0.3">
      <c r="A254" s="28">
        <v>83</v>
      </c>
      <c r="B254" s="29">
        <v>4</v>
      </c>
      <c r="C254" s="29" t="s">
        <v>59</v>
      </c>
      <c r="D254" s="29">
        <v>20</v>
      </c>
      <c r="E254" s="29" t="s">
        <v>56</v>
      </c>
      <c r="F254" s="29">
        <v>89000</v>
      </c>
      <c r="G254" s="30" t="s">
        <v>56</v>
      </c>
    </row>
    <row r="255" spans="1:7" ht="18.75" x14ac:dyDescent="0.3">
      <c r="A255" s="28">
        <v>83</v>
      </c>
      <c r="B255" s="29">
        <v>4</v>
      </c>
      <c r="C255" s="29" t="s">
        <v>59</v>
      </c>
      <c r="D255" s="29" t="s">
        <v>60</v>
      </c>
      <c r="E255" s="29" t="s">
        <v>56</v>
      </c>
      <c r="F255" s="29">
        <v>89000</v>
      </c>
      <c r="G255" s="30" t="s">
        <v>56</v>
      </c>
    </row>
    <row r="256" spans="1:7" ht="18.75" x14ac:dyDescent="0.3">
      <c r="A256" s="28">
        <v>83</v>
      </c>
      <c r="B256" s="29">
        <v>5</v>
      </c>
      <c r="C256" s="29" t="s">
        <v>59</v>
      </c>
      <c r="D256" s="29">
        <v>20</v>
      </c>
      <c r="E256" s="29" t="s">
        <v>56</v>
      </c>
      <c r="F256" s="29">
        <v>89000</v>
      </c>
      <c r="G256" s="30" t="s">
        <v>56</v>
      </c>
    </row>
    <row r="257" spans="1:7" ht="18.75" x14ac:dyDescent="0.3">
      <c r="A257" s="28">
        <v>83</v>
      </c>
      <c r="B257" s="29">
        <v>5</v>
      </c>
      <c r="C257" s="29" t="s">
        <v>59</v>
      </c>
      <c r="D257" s="29">
        <v>20</v>
      </c>
      <c r="E257" s="29">
        <v>0.23799999999999999</v>
      </c>
      <c r="F257" s="29">
        <v>89000</v>
      </c>
      <c r="G257" s="30" t="s">
        <v>56</v>
      </c>
    </row>
    <row r="258" spans="1:7" ht="18.75" x14ac:dyDescent="0.3">
      <c r="A258" s="28">
        <v>89</v>
      </c>
      <c r="B258" s="29">
        <v>3.5</v>
      </c>
      <c r="C258" s="29" t="s">
        <v>55</v>
      </c>
      <c r="D258" s="29">
        <v>20</v>
      </c>
      <c r="E258" s="29" t="s">
        <v>56</v>
      </c>
      <c r="F258" s="29">
        <v>79500</v>
      </c>
      <c r="G258" s="30" t="s">
        <v>56</v>
      </c>
    </row>
    <row r="259" spans="1:7" ht="18.75" x14ac:dyDescent="0.3">
      <c r="A259" s="28">
        <v>89</v>
      </c>
      <c r="B259" s="29">
        <v>3.5</v>
      </c>
      <c r="C259" s="29" t="s">
        <v>55</v>
      </c>
      <c r="D259" s="29">
        <v>20</v>
      </c>
      <c r="E259" s="29">
        <f>0.22-0.08-0.074</f>
        <v>6.6000000000000017E-2</v>
      </c>
      <c r="F259" s="29">
        <v>79500</v>
      </c>
      <c r="G259" s="30" t="s">
        <v>65</v>
      </c>
    </row>
    <row r="260" spans="1:7" ht="18.75" x14ac:dyDescent="0.3">
      <c r="A260" s="28">
        <v>89</v>
      </c>
      <c r="B260" s="29">
        <v>3.5</v>
      </c>
      <c r="C260" s="29" t="s">
        <v>67</v>
      </c>
      <c r="D260" s="29">
        <v>20</v>
      </c>
      <c r="E260" s="29" t="s">
        <v>56</v>
      </c>
      <c r="F260" s="29">
        <v>89000</v>
      </c>
      <c r="G260" s="30" t="s">
        <v>56</v>
      </c>
    </row>
    <row r="261" spans="1:7" ht="18.75" x14ac:dyDescent="0.3">
      <c r="A261" s="28">
        <v>89</v>
      </c>
      <c r="B261" s="29">
        <v>4</v>
      </c>
      <c r="C261" s="29" t="s">
        <v>55</v>
      </c>
      <c r="D261" s="29">
        <v>20</v>
      </c>
      <c r="E261" s="29" t="s">
        <v>56</v>
      </c>
      <c r="F261" s="29">
        <v>79500</v>
      </c>
      <c r="G261" s="30" t="s">
        <v>56</v>
      </c>
    </row>
    <row r="262" spans="1:7" ht="18.75" x14ac:dyDescent="0.3">
      <c r="A262" s="31">
        <v>89</v>
      </c>
      <c r="B262" s="32">
        <v>4</v>
      </c>
      <c r="C262" s="32" t="s">
        <v>55</v>
      </c>
      <c r="D262" s="32">
        <v>20</v>
      </c>
      <c r="E262" s="32">
        <v>9.5000000000000001E-2</v>
      </c>
      <c r="F262" s="32">
        <v>79500</v>
      </c>
      <c r="G262" s="33" t="s">
        <v>65</v>
      </c>
    </row>
    <row r="263" spans="1:7" ht="18.75" x14ac:dyDescent="0.3">
      <c r="A263" s="28">
        <v>89</v>
      </c>
      <c r="B263" s="29">
        <v>4</v>
      </c>
      <c r="C263" s="29" t="s">
        <v>59</v>
      </c>
      <c r="D263" s="29">
        <v>20</v>
      </c>
      <c r="E263" s="29" t="s">
        <v>56</v>
      </c>
      <c r="F263" s="29">
        <v>89000</v>
      </c>
      <c r="G263" s="30" t="s">
        <v>56</v>
      </c>
    </row>
    <row r="264" spans="1:7" ht="18.75" x14ac:dyDescent="0.3">
      <c r="A264" s="28">
        <v>89</v>
      </c>
      <c r="B264" s="29">
        <v>4</v>
      </c>
      <c r="C264" s="29" t="s">
        <v>58</v>
      </c>
      <c r="D264" s="29" t="s">
        <v>60</v>
      </c>
      <c r="E264" s="29" t="s">
        <v>56</v>
      </c>
      <c r="F264" s="29">
        <v>89000</v>
      </c>
      <c r="G264" s="30" t="s">
        <v>56</v>
      </c>
    </row>
    <row r="265" spans="1:7" ht="18.75" x14ac:dyDescent="0.3">
      <c r="A265" s="31">
        <v>89</v>
      </c>
      <c r="B265" s="32">
        <v>4</v>
      </c>
      <c r="C265" s="32" t="s">
        <v>74</v>
      </c>
      <c r="D265" s="32" t="s">
        <v>34</v>
      </c>
      <c r="E265" s="32">
        <v>9.56</v>
      </c>
      <c r="F265" s="32" t="s">
        <v>57</v>
      </c>
      <c r="G265" s="33" t="s">
        <v>56</v>
      </c>
    </row>
    <row r="266" spans="1:7" ht="18.75" x14ac:dyDescent="0.3">
      <c r="A266" s="31">
        <v>89</v>
      </c>
      <c r="B266" s="32">
        <v>4</v>
      </c>
      <c r="C266" s="32" t="s">
        <v>76</v>
      </c>
      <c r="D266" s="32" t="s">
        <v>34</v>
      </c>
      <c r="E266" s="32">
        <v>9.35</v>
      </c>
      <c r="F266" s="32" t="s">
        <v>57</v>
      </c>
      <c r="G266" s="33" t="s">
        <v>56</v>
      </c>
    </row>
    <row r="267" spans="1:7" ht="18.75" x14ac:dyDescent="0.3">
      <c r="A267" s="28">
        <v>89</v>
      </c>
      <c r="B267" s="29">
        <v>4.5</v>
      </c>
      <c r="C267" s="29" t="s">
        <v>55</v>
      </c>
      <c r="D267" s="29">
        <v>20</v>
      </c>
      <c r="E267" s="29" t="s">
        <v>56</v>
      </c>
      <c r="F267" s="29">
        <v>79500</v>
      </c>
      <c r="G267" s="30" t="s">
        <v>56</v>
      </c>
    </row>
    <row r="268" spans="1:7" ht="18.75" x14ac:dyDescent="0.3">
      <c r="A268" s="28">
        <v>89</v>
      </c>
      <c r="B268" s="29">
        <v>4.5</v>
      </c>
      <c r="C268" s="29" t="s">
        <v>59</v>
      </c>
      <c r="D268" s="29" t="s">
        <v>60</v>
      </c>
      <c r="E268" s="29" t="s">
        <v>56</v>
      </c>
      <c r="F268" s="29">
        <v>89000</v>
      </c>
      <c r="G268" s="30" t="s">
        <v>56</v>
      </c>
    </row>
    <row r="269" spans="1:7" ht="18.75" x14ac:dyDescent="0.3">
      <c r="A269" s="31">
        <v>89</v>
      </c>
      <c r="B269" s="32">
        <v>5</v>
      </c>
      <c r="C269" s="32" t="s">
        <v>74</v>
      </c>
      <c r="D269" s="32" t="s">
        <v>34</v>
      </c>
      <c r="E269" s="32">
        <v>5.2</v>
      </c>
      <c r="F269" s="32" t="s">
        <v>57</v>
      </c>
      <c r="G269" s="33" t="s">
        <v>56</v>
      </c>
    </row>
    <row r="270" spans="1:7" ht="18.75" x14ac:dyDescent="0.3">
      <c r="A270" s="31">
        <v>89</v>
      </c>
      <c r="B270" s="32">
        <v>5</v>
      </c>
      <c r="C270" s="32" t="s">
        <v>75</v>
      </c>
      <c r="D270" s="32">
        <v>20</v>
      </c>
      <c r="E270" s="29" t="s">
        <v>56</v>
      </c>
      <c r="F270" s="32" t="s">
        <v>57</v>
      </c>
      <c r="G270" s="33" t="s">
        <v>56</v>
      </c>
    </row>
    <row r="271" spans="1:7" ht="18.75" x14ac:dyDescent="0.3">
      <c r="A271" s="28">
        <v>89</v>
      </c>
      <c r="B271" s="29">
        <v>5</v>
      </c>
      <c r="C271" s="29" t="s">
        <v>55</v>
      </c>
      <c r="D271" s="29">
        <v>20</v>
      </c>
      <c r="E271" s="29" t="s">
        <v>56</v>
      </c>
      <c r="F271" s="29">
        <v>79500</v>
      </c>
      <c r="G271" s="30" t="s">
        <v>56</v>
      </c>
    </row>
    <row r="272" spans="1:7" ht="18.75" x14ac:dyDescent="0.3">
      <c r="A272" s="28">
        <v>89</v>
      </c>
      <c r="B272" s="29">
        <v>5</v>
      </c>
      <c r="C272" s="29" t="s">
        <v>59</v>
      </c>
      <c r="D272" s="29" t="s">
        <v>60</v>
      </c>
      <c r="E272" s="29" t="s">
        <v>56</v>
      </c>
      <c r="F272" s="29">
        <v>89000</v>
      </c>
      <c r="G272" s="30" t="s">
        <v>56</v>
      </c>
    </row>
    <row r="273" spans="1:7" ht="18.75" x14ac:dyDescent="0.3">
      <c r="A273" s="31">
        <v>89</v>
      </c>
      <c r="B273" s="32">
        <v>6</v>
      </c>
      <c r="C273" s="32" t="s">
        <v>59</v>
      </c>
      <c r="D273" s="32" t="s">
        <v>61</v>
      </c>
      <c r="E273" s="32">
        <v>0.1</v>
      </c>
      <c r="F273" s="32">
        <v>145000</v>
      </c>
      <c r="G273" s="33" t="s">
        <v>65</v>
      </c>
    </row>
    <row r="274" spans="1:7" ht="18.75" x14ac:dyDescent="0.3">
      <c r="A274" s="31">
        <v>89</v>
      </c>
      <c r="B274" s="32">
        <v>6</v>
      </c>
      <c r="C274" s="32" t="s">
        <v>75</v>
      </c>
      <c r="D274" s="32">
        <v>20</v>
      </c>
      <c r="E274" s="29" t="s">
        <v>56</v>
      </c>
      <c r="F274" s="32" t="s">
        <v>57</v>
      </c>
      <c r="G274" s="33" t="s">
        <v>56</v>
      </c>
    </row>
    <row r="275" spans="1:7" ht="18.75" x14ac:dyDescent="0.3">
      <c r="A275" s="31">
        <v>89</v>
      </c>
      <c r="B275" s="32">
        <v>6</v>
      </c>
      <c r="C275" s="32" t="s">
        <v>76</v>
      </c>
      <c r="D275" s="32" t="s">
        <v>34</v>
      </c>
      <c r="E275" s="32">
        <v>10.68</v>
      </c>
      <c r="F275" s="32" t="s">
        <v>57</v>
      </c>
      <c r="G275" s="33" t="s">
        <v>56</v>
      </c>
    </row>
    <row r="276" spans="1:7" ht="18.75" x14ac:dyDescent="0.3">
      <c r="A276" s="28">
        <v>89</v>
      </c>
      <c r="B276" s="29">
        <v>6</v>
      </c>
      <c r="C276" s="29" t="s">
        <v>55</v>
      </c>
      <c r="D276" s="29">
        <v>20</v>
      </c>
      <c r="E276" s="29" t="s">
        <v>56</v>
      </c>
      <c r="F276" s="29">
        <v>79500</v>
      </c>
      <c r="G276" s="30" t="s">
        <v>56</v>
      </c>
    </row>
    <row r="277" spans="1:7" ht="18.75" x14ac:dyDescent="0.3">
      <c r="A277" s="28">
        <v>89</v>
      </c>
      <c r="B277" s="29">
        <v>6</v>
      </c>
      <c r="C277" s="29" t="s">
        <v>63</v>
      </c>
      <c r="D277" s="29">
        <v>20</v>
      </c>
      <c r="E277" s="29" t="s">
        <v>56</v>
      </c>
      <c r="F277" s="29">
        <v>89000</v>
      </c>
      <c r="G277" s="30" t="s">
        <v>56</v>
      </c>
    </row>
    <row r="278" spans="1:7" ht="18.75" x14ac:dyDescent="0.3">
      <c r="A278" s="28">
        <v>89</v>
      </c>
      <c r="B278" s="29">
        <v>6</v>
      </c>
      <c r="C278" s="29" t="s">
        <v>59</v>
      </c>
      <c r="D278" s="29">
        <v>20</v>
      </c>
      <c r="E278" s="29" t="s">
        <v>56</v>
      </c>
      <c r="F278" s="29">
        <v>89000</v>
      </c>
      <c r="G278" s="30" t="s">
        <v>56</v>
      </c>
    </row>
    <row r="279" spans="1:7" ht="18.75" x14ac:dyDescent="0.3">
      <c r="A279" s="28">
        <v>89</v>
      </c>
      <c r="B279" s="29">
        <v>6</v>
      </c>
      <c r="C279" s="29" t="s">
        <v>59</v>
      </c>
      <c r="D279" s="29" t="s">
        <v>60</v>
      </c>
      <c r="E279" s="29">
        <v>0.4</v>
      </c>
      <c r="F279" s="29">
        <v>89000</v>
      </c>
      <c r="G279" s="30" t="s">
        <v>65</v>
      </c>
    </row>
    <row r="280" spans="1:7" ht="18.75" x14ac:dyDescent="0.3">
      <c r="A280" s="28">
        <v>89</v>
      </c>
      <c r="B280" s="29">
        <v>6</v>
      </c>
      <c r="C280" s="29" t="s">
        <v>59</v>
      </c>
      <c r="D280" s="29" t="s">
        <v>60</v>
      </c>
      <c r="E280" s="29" t="s">
        <v>56</v>
      </c>
      <c r="F280" s="29">
        <v>89000</v>
      </c>
      <c r="G280" s="30" t="s">
        <v>56</v>
      </c>
    </row>
    <row r="281" spans="1:7" ht="18.75" x14ac:dyDescent="0.3">
      <c r="A281" s="31">
        <v>89</v>
      </c>
      <c r="B281" s="32">
        <v>8</v>
      </c>
      <c r="C281" s="32" t="s">
        <v>76</v>
      </c>
      <c r="D281" s="32">
        <v>20</v>
      </c>
      <c r="E281" s="29" t="s">
        <v>56</v>
      </c>
      <c r="F281" s="32" t="s">
        <v>57</v>
      </c>
      <c r="G281" s="33" t="s">
        <v>56</v>
      </c>
    </row>
    <row r="282" spans="1:7" ht="18.75" x14ac:dyDescent="0.3">
      <c r="A282" s="28">
        <v>89</v>
      </c>
      <c r="B282" s="29">
        <v>8</v>
      </c>
      <c r="C282" s="29" t="s">
        <v>59</v>
      </c>
      <c r="D282" s="29" t="s">
        <v>60</v>
      </c>
      <c r="E282" s="29" t="s">
        <v>56</v>
      </c>
      <c r="F282" s="29">
        <v>89000</v>
      </c>
      <c r="G282" s="30" t="s">
        <v>56</v>
      </c>
    </row>
    <row r="283" spans="1:7" ht="18.75" x14ac:dyDescent="0.3">
      <c r="A283" s="40">
        <v>89</v>
      </c>
      <c r="B283" s="41">
        <v>8</v>
      </c>
      <c r="C283" s="41" t="s">
        <v>59</v>
      </c>
      <c r="D283" s="41" t="s">
        <v>60</v>
      </c>
      <c r="E283" s="41">
        <v>0.14000000000000001</v>
      </c>
      <c r="F283" s="41">
        <v>89000</v>
      </c>
      <c r="G283" s="42" t="s">
        <v>65</v>
      </c>
    </row>
    <row r="284" spans="1:7" ht="18.75" x14ac:dyDescent="0.3">
      <c r="A284" s="28">
        <v>89</v>
      </c>
      <c r="B284" s="29">
        <v>10</v>
      </c>
      <c r="C284" s="29" t="s">
        <v>59</v>
      </c>
      <c r="D284" s="29" t="s">
        <v>60</v>
      </c>
      <c r="E284" s="29" t="s">
        <v>56</v>
      </c>
      <c r="F284" s="29">
        <v>89000</v>
      </c>
      <c r="G284" s="30" t="s">
        <v>56</v>
      </c>
    </row>
    <row r="285" spans="1:7" ht="18.75" x14ac:dyDescent="0.3">
      <c r="A285" s="28">
        <v>89</v>
      </c>
      <c r="B285" s="29">
        <v>11</v>
      </c>
      <c r="C285" s="29" t="s">
        <v>59</v>
      </c>
      <c r="D285" s="29">
        <v>20</v>
      </c>
      <c r="E285" s="29" t="s">
        <v>56</v>
      </c>
      <c r="F285" s="29">
        <v>89000</v>
      </c>
      <c r="G285" s="30" t="s">
        <v>56</v>
      </c>
    </row>
    <row r="286" spans="1:7" ht="18.75" x14ac:dyDescent="0.3">
      <c r="A286" s="28">
        <v>102</v>
      </c>
      <c r="B286" s="29">
        <v>4</v>
      </c>
      <c r="C286" s="29" t="s">
        <v>55</v>
      </c>
      <c r="D286" s="29">
        <v>20</v>
      </c>
      <c r="E286" s="29" t="s">
        <v>56</v>
      </c>
      <c r="F286" s="29">
        <v>79500</v>
      </c>
      <c r="G286" s="30" t="s">
        <v>56</v>
      </c>
    </row>
    <row r="287" spans="1:7" ht="18.75" x14ac:dyDescent="0.3">
      <c r="A287" s="28">
        <v>102</v>
      </c>
      <c r="B287" s="29">
        <v>5</v>
      </c>
      <c r="C287" s="29" t="s">
        <v>59</v>
      </c>
      <c r="D287" s="29" t="s">
        <v>60</v>
      </c>
      <c r="E287" s="29" t="s">
        <v>56</v>
      </c>
      <c r="F287" s="29">
        <v>89000</v>
      </c>
      <c r="G287" s="30" t="s">
        <v>56</v>
      </c>
    </row>
    <row r="288" spans="1:7" ht="18.75" x14ac:dyDescent="0.3">
      <c r="A288" s="31">
        <v>102</v>
      </c>
      <c r="B288" s="32">
        <v>8</v>
      </c>
      <c r="C288" s="32" t="s">
        <v>78</v>
      </c>
      <c r="D288" s="32" t="s">
        <v>61</v>
      </c>
      <c r="E288" s="32">
        <v>0.18</v>
      </c>
      <c r="F288" s="32">
        <v>110000</v>
      </c>
      <c r="G288" s="33" t="s">
        <v>65</v>
      </c>
    </row>
    <row r="289" spans="1:7" ht="18.75" x14ac:dyDescent="0.3">
      <c r="A289" s="28">
        <v>108</v>
      </c>
      <c r="B289" s="29">
        <v>4</v>
      </c>
      <c r="C289" s="29" t="s">
        <v>55</v>
      </c>
      <c r="D289" s="29">
        <v>20</v>
      </c>
      <c r="E289" s="29" t="s">
        <v>56</v>
      </c>
      <c r="F289" s="29">
        <v>79500</v>
      </c>
      <c r="G289" s="30" t="s">
        <v>56</v>
      </c>
    </row>
    <row r="290" spans="1:7" ht="18.75" x14ac:dyDescent="0.3">
      <c r="A290" s="31">
        <v>108</v>
      </c>
      <c r="B290" s="32">
        <v>4</v>
      </c>
      <c r="C290" s="32" t="s">
        <v>76</v>
      </c>
      <c r="D290" s="32" t="s">
        <v>34</v>
      </c>
      <c r="E290" s="32">
        <v>10.8</v>
      </c>
      <c r="F290" s="32" t="s">
        <v>57</v>
      </c>
      <c r="G290" s="33" t="s">
        <v>56</v>
      </c>
    </row>
    <row r="291" spans="1:7" ht="18.75" x14ac:dyDescent="0.3">
      <c r="A291" s="28">
        <v>108</v>
      </c>
      <c r="B291" s="29">
        <v>4.5</v>
      </c>
      <c r="C291" s="29" t="s">
        <v>59</v>
      </c>
      <c r="D291" s="29" t="s">
        <v>60</v>
      </c>
      <c r="E291" s="29" t="s">
        <v>56</v>
      </c>
      <c r="F291" s="29">
        <v>89000</v>
      </c>
      <c r="G291" s="30" t="s">
        <v>56</v>
      </c>
    </row>
    <row r="292" spans="1:7" ht="18.75" x14ac:dyDescent="0.3">
      <c r="A292" s="28">
        <v>108</v>
      </c>
      <c r="B292" s="29">
        <v>4.5</v>
      </c>
      <c r="C292" s="29" t="s">
        <v>55</v>
      </c>
      <c r="D292" s="29">
        <v>20</v>
      </c>
      <c r="E292" s="29" t="s">
        <v>56</v>
      </c>
      <c r="F292" s="29">
        <v>79500</v>
      </c>
      <c r="G292" s="30" t="s">
        <v>56</v>
      </c>
    </row>
    <row r="293" spans="1:7" ht="18.75" x14ac:dyDescent="0.3">
      <c r="A293" s="31">
        <v>108</v>
      </c>
      <c r="B293" s="32">
        <v>5</v>
      </c>
      <c r="C293" s="32" t="s">
        <v>74</v>
      </c>
      <c r="D293" s="32" t="s">
        <v>34</v>
      </c>
      <c r="E293" s="32">
        <f>5+2.5</f>
        <v>7.5</v>
      </c>
      <c r="F293" s="32" t="s">
        <v>57</v>
      </c>
      <c r="G293" s="33" t="s">
        <v>56</v>
      </c>
    </row>
    <row r="294" spans="1:7" ht="18.75" x14ac:dyDescent="0.3">
      <c r="A294" s="31">
        <v>108</v>
      </c>
      <c r="B294" s="32">
        <v>5</v>
      </c>
      <c r="C294" s="32" t="s">
        <v>76</v>
      </c>
      <c r="D294" s="32" t="s">
        <v>34</v>
      </c>
      <c r="E294" s="32">
        <v>4.76</v>
      </c>
      <c r="F294" s="32" t="s">
        <v>57</v>
      </c>
      <c r="G294" s="33" t="s">
        <v>56</v>
      </c>
    </row>
    <row r="295" spans="1:7" ht="18.75" x14ac:dyDescent="0.3">
      <c r="A295" s="31">
        <v>108</v>
      </c>
      <c r="B295" s="32">
        <v>5</v>
      </c>
      <c r="C295" s="32" t="s">
        <v>75</v>
      </c>
      <c r="D295" s="32">
        <v>20</v>
      </c>
      <c r="E295" s="29" t="s">
        <v>56</v>
      </c>
      <c r="F295" s="32" t="s">
        <v>57</v>
      </c>
      <c r="G295" s="33" t="s">
        <v>56</v>
      </c>
    </row>
    <row r="296" spans="1:7" ht="18.75" x14ac:dyDescent="0.3">
      <c r="A296" s="28">
        <v>108</v>
      </c>
      <c r="B296" s="29">
        <v>5</v>
      </c>
      <c r="C296" s="29" t="s">
        <v>55</v>
      </c>
      <c r="D296" s="29">
        <v>20</v>
      </c>
      <c r="E296" s="29" t="s">
        <v>56</v>
      </c>
      <c r="F296" s="29">
        <v>79500</v>
      </c>
      <c r="G296" s="30" t="s">
        <v>56</v>
      </c>
    </row>
    <row r="297" spans="1:7" ht="18.75" x14ac:dyDescent="0.3">
      <c r="A297" s="28">
        <v>108</v>
      </c>
      <c r="B297" s="29">
        <v>5</v>
      </c>
      <c r="C297" s="29" t="s">
        <v>59</v>
      </c>
      <c r="D297" s="29">
        <v>20</v>
      </c>
      <c r="E297" s="29" t="s">
        <v>56</v>
      </c>
      <c r="F297" s="29">
        <v>89000</v>
      </c>
      <c r="G297" s="30" t="s">
        <v>56</v>
      </c>
    </row>
    <row r="298" spans="1:7" ht="18.75" x14ac:dyDescent="0.3">
      <c r="A298" s="40">
        <v>108</v>
      </c>
      <c r="B298" s="41">
        <v>5</v>
      </c>
      <c r="C298" s="41" t="s">
        <v>59</v>
      </c>
      <c r="D298" s="41" t="s">
        <v>60</v>
      </c>
      <c r="E298" s="41" t="s">
        <v>56</v>
      </c>
      <c r="F298" s="41">
        <v>89000</v>
      </c>
      <c r="G298" s="42" t="s">
        <v>56</v>
      </c>
    </row>
    <row r="299" spans="1:7" ht="18.75" x14ac:dyDescent="0.3">
      <c r="A299" s="28">
        <v>108</v>
      </c>
      <c r="B299" s="29">
        <v>6</v>
      </c>
      <c r="C299" s="29" t="s">
        <v>59</v>
      </c>
      <c r="D299" s="29" t="s">
        <v>61</v>
      </c>
      <c r="E299" s="29">
        <v>0.47</v>
      </c>
      <c r="F299" s="29">
        <v>160000</v>
      </c>
      <c r="G299" s="30" t="s">
        <v>64</v>
      </c>
    </row>
    <row r="300" spans="1:7" ht="18.75" x14ac:dyDescent="0.3">
      <c r="A300" s="31">
        <v>108</v>
      </c>
      <c r="B300" s="32">
        <v>6</v>
      </c>
      <c r="C300" s="32" t="s">
        <v>75</v>
      </c>
      <c r="D300" s="32">
        <v>20</v>
      </c>
      <c r="E300" s="29" t="s">
        <v>56</v>
      </c>
      <c r="F300" s="32" t="s">
        <v>57</v>
      </c>
      <c r="G300" s="33" t="s">
        <v>56</v>
      </c>
    </row>
    <row r="301" spans="1:7" ht="18.75" x14ac:dyDescent="0.3">
      <c r="A301" s="31">
        <v>108</v>
      </c>
      <c r="B301" s="32">
        <v>6</v>
      </c>
      <c r="C301" s="32" t="s">
        <v>76</v>
      </c>
      <c r="D301" s="32" t="s">
        <v>34</v>
      </c>
      <c r="E301" s="32" t="s">
        <v>56</v>
      </c>
      <c r="F301" s="32" t="s">
        <v>57</v>
      </c>
      <c r="G301" s="33" t="s">
        <v>56</v>
      </c>
    </row>
    <row r="302" spans="1:7" ht="18.75" x14ac:dyDescent="0.3">
      <c r="A302" s="31">
        <v>108</v>
      </c>
      <c r="B302" s="32">
        <v>6</v>
      </c>
      <c r="C302" s="32" t="s">
        <v>74</v>
      </c>
      <c r="D302" s="32" t="s">
        <v>34</v>
      </c>
      <c r="E302" s="32">
        <v>0.32</v>
      </c>
      <c r="F302" s="32" t="s">
        <v>57</v>
      </c>
      <c r="G302" s="33" t="s">
        <v>65</v>
      </c>
    </row>
    <row r="303" spans="1:7" ht="18.75" x14ac:dyDescent="0.3">
      <c r="A303" s="31">
        <v>108</v>
      </c>
      <c r="B303" s="32">
        <v>6</v>
      </c>
      <c r="C303" s="32" t="s">
        <v>74</v>
      </c>
      <c r="D303" s="32" t="s">
        <v>34</v>
      </c>
      <c r="E303" s="32">
        <v>3.984</v>
      </c>
      <c r="F303" s="32" t="s">
        <v>57</v>
      </c>
      <c r="G303" s="33" t="s">
        <v>56</v>
      </c>
    </row>
    <row r="304" spans="1:7" ht="18.75" x14ac:dyDescent="0.3">
      <c r="A304" s="28">
        <v>108</v>
      </c>
      <c r="B304" s="29">
        <v>6</v>
      </c>
      <c r="C304" s="29" t="s">
        <v>55</v>
      </c>
      <c r="D304" s="29">
        <v>20</v>
      </c>
      <c r="E304" s="29" t="s">
        <v>56</v>
      </c>
      <c r="F304" s="29">
        <v>79500</v>
      </c>
      <c r="G304" s="30" t="s">
        <v>56</v>
      </c>
    </row>
    <row r="305" spans="1:7" ht="18.75" x14ac:dyDescent="0.3">
      <c r="A305" s="28">
        <v>108</v>
      </c>
      <c r="B305" s="29">
        <v>6</v>
      </c>
      <c r="C305" s="29" t="s">
        <v>59</v>
      </c>
      <c r="D305" s="29">
        <v>20</v>
      </c>
      <c r="E305" s="29" t="s">
        <v>56</v>
      </c>
      <c r="F305" s="29">
        <v>89000</v>
      </c>
      <c r="G305" s="30" t="s">
        <v>56</v>
      </c>
    </row>
    <row r="306" spans="1:7" ht="18.75" x14ac:dyDescent="0.3">
      <c r="A306" s="28">
        <v>108</v>
      </c>
      <c r="B306" s="29">
        <v>6</v>
      </c>
      <c r="C306" s="29" t="s">
        <v>59</v>
      </c>
      <c r="D306" s="29" t="s">
        <v>60</v>
      </c>
      <c r="E306" s="29" t="s">
        <v>56</v>
      </c>
      <c r="F306" s="29">
        <v>89000</v>
      </c>
      <c r="G306" s="30" t="s">
        <v>56</v>
      </c>
    </row>
    <row r="307" spans="1:7" ht="18.75" x14ac:dyDescent="0.3">
      <c r="A307" s="28">
        <v>108</v>
      </c>
      <c r="B307" s="29">
        <v>7</v>
      </c>
      <c r="C307" s="29" t="s">
        <v>59</v>
      </c>
      <c r="D307" s="29" t="s">
        <v>60</v>
      </c>
      <c r="E307" s="29" t="s">
        <v>56</v>
      </c>
      <c r="F307" s="29">
        <v>89000</v>
      </c>
      <c r="G307" s="30" t="s">
        <v>56</v>
      </c>
    </row>
    <row r="308" spans="1:7" ht="18.75" x14ac:dyDescent="0.3">
      <c r="A308" s="28">
        <v>108</v>
      </c>
      <c r="B308" s="29">
        <v>7</v>
      </c>
      <c r="C308" s="29" t="s">
        <v>59</v>
      </c>
      <c r="D308" s="29" t="s">
        <v>60</v>
      </c>
      <c r="E308" s="29">
        <f>1.079-0.15-0.61</f>
        <v>0.31899999999999995</v>
      </c>
      <c r="F308" s="29">
        <v>89000</v>
      </c>
      <c r="G308" s="30" t="s">
        <v>65</v>
      </c>
    </row>
    <row r="309" spans="1:7" ht="18.75" x14ac:dyDescent="0.3">
      <c r="A309" s="31">
        <v>108</v>
      </c>
      <c r="B309" s="32">
        <v>8</v>
      </c>
      <c r="C309" s="32" t="s">
        <v>74</v>
      </c>
      <c r="D309" s="32" t="s">
        <v>34</v>
      </c>
      <c r="E309" s="32">
        <v>2.2999999999999998</v>
      </c>
      <c r="F309" s="32" t="s">
        <v>57</v>
      </c>
      <c r="G309" s="33" t="s">
        <v>56</v>
      </c>
    </row>
    <row r="310" spans="1:7" ht="18.75" x14ac:dyDescent="0.3">
      <c r="A310" s="28">
        <v>108</v>
      </c>
      <c r="B310" s="29">
        <v>8</v>
      </c>
      <c r="C310" s="29" t="s">
        <v>59</v>
      </c>
      <c r="D310" s="29">
        <v>20</v>
      </c>
      <c r="E310" s="29" t="s">
        <v>56</v>
      </c>
      <c r="F310" s="29">
        <v>89000</v>
      </c>
      <c r="G310" s="30" t="s">
        <v>56</v>
      </c>
    </row>
    <row r="311" spans="1:7" ht="18.75" x14ac:dyDescent="0.3">
      <c r="A311" s="31">
        <v>108</v>
      </c>
      <c r="B311" s="32">
        <v>8</v>
      </c>
      <c r="C311" s="32" t="s">
        <v>75</v>
      </c>
      <c r="D311" s="32">
        <v>20</v>
      </c>
      <c r="E311" s="29" t="s">
        <v>56</v>
      </c>
      <c r="F311" s="32" t="s">
        <v>57</v>
      </c>
      <c r="G311" s="33" t="s">
        <v>56</v>
      </c>
    </row>
    <row r="312" spans="1:7" ht="18.75" x14ac:dyDescent="0.3">
      <c r="A312" s="28">
        <v>108</v>
      </c>
      <c r="B312" s="29">
        <v>8</v>
      </c>
      <c r="C312" s="29" t="s">
        <v>55</v>
      </c>
      <c r="D312" s="29">
        <v>20</v>
      </c>
      <c r="E312" s="29" t="s">
        <v>56</v>
      </c>
      <c r="F312" s="29">
        <v>79500</v>
      </c>
      <c r="G312" s="30" t="s">
        <v>56</v>
      </c>
    </row>
    <row r="313" spans="1:7" ht="18.75" x14ac:dyDescent="0.3">
      <c r="A313" s="28">
        <v>108</v>
      </c>
      <c r="B313" s="29">
        <v>10</v>
      </c>
      <c r="C313" s="29" t="s">
        <v>59</v>
      </c>
      <c r="D313" s="29" t="s">
        <v>61</v>
      </c>
      <c r="E313" s="29">
        <v>0.78500000000000003</v>
      </c>
      <c r="F313" s="29">
        <v>160000</v>
      </c>
      <c r="G313" s="30" t="s">
        <v>64</v>
      </c>
    </row>
    <row r="314" spans="1:7" ht="18.75" x14ac:dyDescent="0.3">
      <c r="A314" s="31">
        <v>108</v>
      </c>
      <c r="B314" s="32">
        <v>10</v>
      </c>
      <c r="C314" s="32" t="s">
        <v>76</v>
      </c>
      <c r="D314" s="32" t="s">
        <v>34</v>
      </c>
      <c r="E314" s="32">
        <v>1.74</v>
      </c>
      <c r="F314" s="32" t="s">
        <v>57</v>
      </c>
      <c r="G314" s="33" t="s">
        <v>56</v>
      </c>
    </row>
    <row r="315" spans="1:7" ht="18.75" x14ac:dyDescent="0.3">
      <c r="A315" s="31">
        <v>108</v>
      </c>
      <c r="B315" s="32">
        <v>10</v>
      </c>
      <c r="C315" s="32" t="s">
        <v>59</v>
      </c>
      <c r="D315" s="32" t="s">
        <v>71</v>
      </c>
      <c r="E315" s="32">
        <v>4.41</v>
      </c>
      <c r="F315" s="32" t="s">
        <v>57</v>
      </c>
      <c r="G315" s="33" t="s">
        <v>62</v>
      </c>
    </row>
    <row r="316" spans="1:7" ht="18.75" x14ac:dyDescent="0.3">
      <c r="A316" s="28">
        <v>108</v>
      </c>
      <c r="B316" s="29">
        <v>10</v>
      </c>
      <c r="C316" s="29" t="s">
        <v>59</v>
      </c>
      <c r="D316" s="29" t="s">
        <v>60</v>
      </c>
      <c r="E316" s="29" t="s">
        <v>56</v>
      </c>
      <c r="F316" s="29">
        <v>89000</v>
      </c>
      <c r="G316" s="30" t="s">
        <v>56</v>
      </c>
    </row>
    <row r="317" spans="1:7" ht="18.75" x14ac:dyDescent="0.3">
      <c r="A317" s="28">
        <v>108</v>
      </c>
      <c r="B317" s="29">
        <v>10</v>
      </c>
      <c r="C317" s="29" t="s">
        <v>59</v>
      </c>
      <c r="D317" s="29">
        <v>20</v>
      </c>
      <c r="E317" s="29">
        <v>0.25</v>
      </c>
      <c r="F317" s="29">
        <v>89000</v>
      </c>
      <c r="G317" s="30" t="s">
        <v>65</v>
      </c>
    </row>
    <row r="318" spans="1:7" ht="18.75" x14ac:dyDescent="0.3">
      <c r="A318" s="28">
        <v>108</v>
      </c>
      <c r="B318" s="29">
        <v>11</v>
      </c>
      <c r="C318" s="29" t="s">
        <v>59</v>
      </c>
      <c r="D318" s="29" t="s">
        <v>77</v>
      </c>
      <c r="E318" s="29">
        <v>0.17399999999999999</v>
      </c>
      <c r="F318" s="29">
        <v>110000</v>
      </c>
      <c r="G318" s="30" t="s">
        <v>64</v>
      </c>
    </row>
    <row r="319" spans="1:7" ht="18.75" x14ac:dyDescent="0.3">
      <c r="A319" s="37">
        <v>108</v>
      </c>
      <c r="B319" s="38">
        <v>12</v>
      </c>
      <c r="C319" s="38" t="s">
        <v>67</v>
      </c>
      <c r="D319" s="38" t="s">
        <v>61</v>
      </c>
      <c r="E319" s="38">
        <v>0.437</v>
      </c>
      <c r="F319" s="38" t="s">
        <v>57</v>
      </c>
      <c r="G319" s="39" t="s">
        <v>68</v>
      </c>
    </row>
    <row r="320" spans="1:7" ht="18.75" x14ac:dyDescent="0.3">
      <c r="A320" s="28">
        <v>108</v>
      </c>
      <c r="B320" s="29">
        <v>14</v>
      </c>
      <c r="C320" s="29" t="s">
        <v>59</v>
      </c>
      <c r="D320" s="29" t="s">
        <v>61</v>
      </c>
      <c r="E320" s="29">
        <v>0.27900000000000003</v>
      </c>
      <c r="F320" s="29">
        <v>160000</v>
      </c>
      <c r="G320" s="30" t="s">
        <v>64</v>
      </c>
    </row>
    <row r="321" spans="1:7" ht="18.75" x14ac:dyDescent="0.3">
      <c r="A321" s="43">
        <v>108</v>
      </c>
      <c r="B321" s="44">
        <v>14</v>
      </c>
      <c r="C321" s="44" t="s">
        <v>59</v>
      </c>
      <c r="D321" s="44" t="s">
        <v>61</v>
      </c>
      <c r="E321" s="44">
        <v>3.38</v>
      </c>
      <c r="F321" s="44" t="s">
        <v>57</v>
      </c>
      <c r="G321" s="45" t="s">
        <v>62</v>
      </c>
    </row>
    <row r="322" spans="1:7" ht="18.75" x14ac:dyDescent="0.3">
      <c r="A322" s="43">
        <v>108</v>
      </c>
      <c r="B322" s="44">
        <v>20</v>
      </c>
      <c r="C322" s="44" t="s">
        <v>59</v>
      </c>
      <c r="D322" s="44" t="s">
        <v>61</v>
      </c>
      <c r="E322" s="44">
        <v>7.1609999999999996</v>
      </c>
      <c r="F322" s="44" t="s">
        <v>57</v>
      </c>
      <c r="G322" s="45" t="s">
        <v>62</v>
      </c>
    </row>
    <row r="323" spans="1:7" ht="18.75" x14ac:dyDescent="0.3">
      <c r="A323" s="37">
        <v>108</v>
      </c>
      <c r="B323" s="38">
        <v>22</v>
      </c>
      <c r="C323" s="38" t="s">
        <v>67</v>
      </c>
      <c r="D323" s="38" t="s">
        <v>79</v>
      </c>
      <c r="E323" s="38">
        <v>4.6950000000000003</v>
      </c>
      <c r="F323" s="38" t="s">
        <v>57</v>
      </c>
      <c r="G323" s="39" t="s">
        <v>68</v>
      </c>
    </row>
    <row r="324" spans="1:7" ht="18.75" x14ac:dyDescent="0.3">
      <c r="A324" s="31">
        <v>114</v>
      </c>
      <c r="B324" s="32">
        <v>6</v>
      </c>
      <c r="C324" s="32" t="s">
        <v>80</v>
      </c>
      <c r="D324" s="32" t="s">
        <v>81</v>
      </c>
      <c r="E324" s="32">
        <v>0.87</v>
      </c>
      <c r="F324" s="32">
        <v>150000</v>
      </c>
      <c r="G324" s="33" t="s">
        <v>65</v>
      </c>
    </row>
    <row r="325" spans="1:7" ht="18.75" x14ac:dyDescent="0.3">
      <c r="A325" s="28">
        <v>114</v>
      </c>
      <c r="B325" s="29">
        <v>6</v>
      </c>
      <c r="C325" s="29" t="s">
        <v>55</v>
      </c>
      <c r="D325" s="29">
        <v>20</v>
      </c>
      <c r="E325" s="29" t="s">
        <v>56</v>
      </c>
      <c r="F325" s="29">
        <v>80500</v>
      </c>
      <c r="G325" s="30" t="s">
        <v>56</v>
      </c>
    </row>
    <row r="326" spans="1:7" ht="18.75" x14ac:dyDescent="0.3">
      <c r="A326" s="31">
        <v>114</v>
      </c>
      <c r="B326" s="32">
        <v>7.5</v>
      </c>
      <c r="C326" s="32" t="s">
        <v>59</v>
      </c>
      <c r="D326" s="32" t="s">
        <v>61</v>
      </c>
      <c r="E326" s="32">
        <v>1.84</v>
      </c>
      <c r="F326" s="32">
        <v>145000</v>
      </c>
      <c r="G326" s="33" t="s">
        <v>65</v>
      </c>
    </row>
    <row r="327" spans="1:7" ht="18.75" x14ac:dyDescent="0.3">
      <c r="A327" s="28">
        <v>114</v>
      </c>
      <c r="B327" s="29">
        <v>11</v>
      </c>
      <c r="C327" s="29" t="s">
        <v>63</v>
      </c>
      <c r="D327" s="29" t="s">
        <v>60</v>
      </c>
      <c r="E327" s="29">
        <v>0.57499999999999996</v>
      </c>
      <c r="F327" s="29">
        <v>89000</v>
      </c>
      <c r="G327" s="30" t="s">
        <v>65</v>
      </c>
    </row>
    <row r="328" spans="1:7" ht="18.75" x14ac:dyDescent="0.3">
      <c r="A328" s="28">
        <v>114</v>
      </c>
      <c r="B328" s="29">
        <v>15</v>
      </c>
      <c r="C328" s="29" t="s">
        <v>25</v>
      </c>
      <c r="D328" s="29">
        <v>20</v>
      </c>
      <c r="E328" s="29">
        <v>5.5</v>
      </c>
      <c r="F328" s="29">
        <v>58000</v>
      </c>
      <c r="G328" s="30" t="s">
        <v>68</v>
      </c>
    </row>
    <row r="329" spans="1:7" ht="18.75" x14ac:dyDescent="0.3">
      <c r="A329" s="28">
        <v>114</v>
      </c>
      <c r="B329" s="29">
        <v>16</v>
      </c>
      <c r="C329" s="29" t="s">
        <v>25</v>
      </c>
      <c r="D329" s="29">
        <v>20</v>
      </c>
      <c r="E329" s="29">
        <v>4.0999999999999996</v>
      </c>
      <c r="F329" s="29">
        <v>58000</v>
      </c>
      <c r="G329" s="30" t="s">
        <v>68</v>
      </c>
    </row>
    <row r="330" spans="1:7" ht="18.75" x14ac:dyDescent="0.3">
      <c r="A330" s="28">
        <v>121</v>
      </c>
      <c r="B330" s="29">
        <v>8</v>
      </c>
      <c r="C330" s="29" t="s">
        <v>55</v>
      </c>
      <c r="D330" s="29">
        <v>20</v>
      </c>
      <c r="E330" s="29" t="s">
        <v>56</v>
      </c>
      <c r="F330" s="29">
        <v>80500</v>
      </c>
      <c r="G330" s="30" t="s">
        <v>56</v>
      </c>
    </row>
    <row r="331" spans="1:7" ht="18.75" x14ac:dyDescent="0.3">
      <c r="A331" s="28">
        <v>121</v>
      </c>
      <c r="B331" s="29">
        <v>20</v>
      </c>
      <c r="C331" s="29" t="s">
        <v>58</v>
      </c>
      <c r="D331" s="29" t="s">
        <v>60</v>
      </c>
      <c r="E331" s="29" t="s">
        <v>56</v>
      </c>
      <c r="F331" s="29">
        <v>90000</v>
      </c>
      <c r="G331" s="30" t="s">
        <v>56</v>
      </c>
    </row>
    <row r="332" spans="1:7" ht="18.75" x14ac:dyDescent="0.3">
      <c r="A332" s="28">
        <v>127</v>
      </c>
      <c r="B332" s="29">
        <v>16</v>
      </c>
      <c r="C332" s="29" t="s">
        <v>25</v>
      </c>
      <c r="D332" s="29">
        <v>20</v>
      </c>
      <c r="E332" s="29">
        <v>19.2</v>
      </c>
      <c r="F332" s="29">
        <v>58000</v>
      </c>
      <c r="G332" s="30" t="s">
        <v>68</v>
      </c>
    </row>
    <row r="333" spans="1:7" ht="18.75" x14ac:dyDescent="0.3">
      <c r="A333" s="28">
        <v>133</v>
      </c>
      <c r="B333" s="29">
        <v>4</v>
      </c>
      <c r="C333" s="29" t="s">
        <v>55</v>
      </c>
      <c r="D333" s="29">
        <v>20</v>
      </c>
      <c r="E333" s="29" t="s">
        <v>56</v>
      </c>
      <c r="F333" s="29" t="s">
        <v>56</v>
      </c>
      <c r="G333" s="30" t="s">
        <v>56</v>
      </c>
    </row>
    <row r="334" spans="1:7" ht="18.75" x14ac:dyDescent="0.3">
      <c r="A334" s="28">
        <v>133</v>
      </c>
      <c r="B334" s="29">
        <v>5</v>
      </c>
      <c r="C334" s="29" t="s">
        <v>55</v>
      </c>
      <c r="D334" s="29">
        <v>20</v>
      </c>
      <c r="E334" s="29" t="s">
        <v>56</v>
      </c>
      <c r="F334" s="29">
        <v>80500</v>
      </c>
      <c r="G334" s="30" t="s">
        <v>56</v>
      </c>
    </row>
    <row r="335" spans="1:7" ht="18.75" x14ac:dyDescent="0.3">
      <c r="A335" s="28">
        <v>133</v>
      </c>
      <c r="B335" s="29">
        <v>5</v>
      </c>
      <c r="C335" s="29" t="s">
        <v>59</v>
      </c>
      <c r="D335" s="29" t="s">
        <v>60</v>
      </c>
      <c r="E335" s="29" t="s">
        <v>56</v>
      </c>
      <c r="F335" s="29">
        <v>89000</v>
      </c>
      <c r="G335" s="30" t="s">
        <v>56</v>
      </c>
    </row>
    <row r="336" spans="1:7" ht="18.75" x14ac:dyDescent="0.3">
      <c r="A336" s="28">
        <v>133</v>
      </c>
      <c r="B336" s="29">
        <v>6</v>
      </c>
      <c r="C336" s="29" t="s">
        <v>55</v>
      </c>
      <c r="D336" s="29">
        <v>20</v>
      </c>
      <c r="E336" s="29" t="s">
        <v>56</v>
      </c>
      <c r="F336" s="29">
        <v>80500</v>
      </c>
      <c r="G336" s="30" t="s">
        <v>56</v>
      </c>
    </row>
    <row r="337" spans="1:7" ht="18.75" x14ac:dyDescent="0.3">
      <c r="A337" s="28">
        <v>133</v>
      </c>
      <c r="B337" s="29">
        <v>6</v>
      </c>
      <c r="C337" s="29" t="s">
        <v>59</v>
      </c>
      <c r="D337" s="29" t="s">
        <v>60</v>
      </c>
      <c r="E337" s="29" t="s">
        <v>56</v>
      </c>
      <c r="F337" s="29">
        <v>89000</v>
      </c>
      <c r="G337" s="30" t="s">
        <v>56</v>
      </c>
    </row>
    <row r="338" spans="1:7" ht="18.75" x14ac:dyDescent="0.3">
      <c r="A338" s="28">
        <v>133</v>
      </c>
      <c r="B338" s="29">
        <v>8</v>
      </c>
      <c r="C338" s="29" t="s">
        <v>55</v>
      </c>
      <c r="D338" s="29">
        <v>20</v>
      </c>
      <c r="E338" s="29" t="s">
        <v>56</v>
      </c>
      <c r="F338" s="29">
        <v>80500</v>
      </c>
      <c r="G338" s="30" t="s">
        <v>56</v>
      </c>
    </row>
    <row r="339" spans="1:7" ht="18.75" x14ac:dyDescent="0.3">
      <c r="A339" s="40">
        <v>133</v>
      </c>
      <c r="B339" s="41">
        <v>8</v>
      </c>
      <c r="C339" s="41" t="s">
        <v>59</v>
      </c>
      <c r="D339" s="41" t="s">
        <v>60</v>
      </c>
      <c r="E339" s="41" t="s">
        <v>56</v>
      </c>
      <c r="F339" s="41">
        <v>89000</v>
      </c>
      <c r="G339" s="42" t="s">
        <v>56</v>
      </c>
    </row>
    <row r="340" spans="1:7" ht="18.75" x14ac:dyDescent="0.3">
      <c r="A340" s="56">
        <v>133</v>
      </c>
      <c r="B340" s="57">
        <v>10</v>
      </c>
      <c r="C340" s="57" t="s">
        <v>59</v>
      </c>
      <c r="D340" s="57" t="s">
        <v>77</v>
      </c>
      <c r="E340" s="57">
        <v>0.23599999999999999</v>
      </c>
      <c r="F340" s="57">
        <v>120000</v>
      </c>
      <c r="G340" s="59" t="s">
        <v>65</v>
      </c>
    </row>
    <row r="341" spans="1:7" ht="18.75" x14ac:dyDescent="0.3">
      <c r="A341" s="28">
        <v>133</v>
      </c>
      <c r="B341" s="29">
        <v>10</v>
      </c>
      <c r="C341" s="29" t="s">
        <v>59</v>
      </c>
      <c r="D341" s="29">
        <v>20</v>
      </c>
      <c r="E341" s="29">
        <v>0.27500000000000002</v>
      </c>
      <c r="F341" s="29">
        <v>89000</v>
      </c>
      <c r="G341" s="67" t="s">
        <v>65</v>
      </c>
    </row>
    <row r="342" spans="1:7" ht="18.75" x14ac:dyDescent="0.3">
      <c r="A342" s="28">
        <v>133</v>
      </c>
      <c r="B342" s="29">
        <v>10</v>
      </c>
      <c r="C342" s="29" t="s">
        <v>59</v>
      </c>
      <c r="D342" s="29">
        <v>20</v>
      </c>
      <c r="E342" s="29" t="s">
        <v>56</v>
      </c>
      <c r="F342" s="29">
        <v>89000</v>
      </c>
      <c r="G342" s="30" t="s">
        <v>56</v>
      </c>
    </row>
    <row r="343" spans="1:7" ht="18.75" x14ac:dyDescent="0.3">
      <c r="A343" s="43">
        <v>133</v>
      </c>
      <c r="B343" s="44">
        <v>13</v>
      </c>
      <c r="C343" s="44" t="s">
        <v>63</v>
      </c>
      <c r="D343" s="44" t="s">
        <v>61</v>
      </c>
      <c r="E343" s="44">
        <v>5.3710000000000004</v>
      </c>
      <c r="F343" s="44" t="s">
        <v>57</v>
      </c>
      <c r="G343" s="45" t="s">
        <v>62</v>
      </c>
    </row>
    <row r="344" spans="1:7" ht="18.75" x14ac:dyDescent="0.3">
      <c r="A344" s="37">
        <v>133</v>
      </c>
      <c r="B344" s="38">
        <v>13</v>
      </c>
      <c r="C344" s="38" t="s">
        <v>67</v>
      </c>
      <c r="D344" s="38" t="s">
        <v>77</v>
      </c>
      <c r="E344" s="38">
        <v>14.7</v>
      </c>
      <c r="F344" s="38" t="s">
        <v>57</v>
      </c>
      <c r="G344" s="39" t="s">
        <v>68</v>
      </c>
    </row>
    <row r="345" spans="1:7" ht="18.75" x14ac:dyDescent="0.3">
      <c r="A345" s="28">
        <v>133</v>
      </c>
      <c r="B345" s="29">
        <v>13</v>
      </c>
      <c r="C345" s="29" t="s">
        <v>59</v>
      </c>
      <c r="D345" s="29">
        <v>20</v>
      </c>
      <c r="E345" s="29" t="s">
        <v>56</v>
      </c>
      <c r="F345" s="29">
        <v>90000</v>
      </c>
      <c r="G345" s="30" t="s">
        <v>56</v>
      </c>
    </row>
    <row r="346" spans="1:7" ht="18.75" x14ac:dyDescent="0.3">
      <c r="A346" s="28">
        <v>133</v>
      </c>
      <c r="B346" s="29">
        <v>13</v>
      </c>
      <c r="C346" s="29" t="s">
        <v>59</v>
      </c>
      <c r="D346" s="29" t="s">
        <v>60</v>
      </c>
      <c r="E346" s="29" t="s">
        <v>56</v>
      </c>
      <c r="F346" s="29">
        <v>90000</v>
      </c>
      <c r="G346" s="30" t="s">
        <v>56</v>
      </c>
    </row>
    <row r="347" spans="1:7" ht="18.75" x14ac:dyDescent="0.3">
      <c r="A347" s="28">
        <v>133</v>
      </c>
      <c r="B347" s="29">
        <v>14</v>
      </c>
      <c r="C347" s="29" t="s">
        <v>59</v>
      </c>
      <c r="D347" s="29">
        <v>20</v>
      </c>
      <c r="E347" s="29" t="s">
        <v>56</v>
      </c>
      <c r="F347" s="29">
        <v>90000</v>
      </c>
      <c r="G347" s="30" t="s">
        <v>56</v>
      </c>
    </row>
    <row r="348" spans="1:7" ht="18.75" x14ac:dyDescent="0.3">
      <c r="A348" s="28">
        <v>133</v>
      </c>
      <c r="B348" s="29">
        <v>15</v>
      </c>
      <c r="C348" s="29" t="s">
        <v>59</v>
      </c>
      <c r="D348" s="29" t="s">
        <v>60</v>
      </c>
      <c r="E348" s="29" t="s">
        <v>56</v>
      </c>
      <c r="F348" s="29">
        <v>90000</v>
      </c>
      <c r="G348" s="30" t="s">
        <v>56</v>
      </c>
    </row>
    <row r="349" spans="1:7" ht="18.75" x14ac:dyDescent="0.3">
      <c r="A349" s="28">
        <v>133</v>
      </c>
      <c r="B349" s="29">
        <v>17</v>
      </c>
      <c r="C349" s="29" t="s">
        <v>59</v>
      </c>
      <c r="D349" s="29" t="s">
        <v>61</v>
      </c>
      <c r="E349" s="29">
        <v>0.27</v>
      </c>
      <c r="F349" s="29">
        <v>160000</v>
      </c>
      <c r="G349" s="30" t="s">
        <v>64</v>
      </c>
    </row>
    <row r="350" spans="1:7" ht="18.75" x14ac:dyDescent="0.3">
      <c r="A350" s="37">
        <v>133</v>
      </c>
      <c r="B350" s="38">
        <v>17</v>
      </c>
      <c r="C350" s="38" t="s">
        <v>67</v>
      </c>
      <c r="D350" s="38" t="s">
        <v>61</v>
      </c>
      <c r="E350" s="38">
        <v>2.524</v>
      </c>
      <c r="F350" s="38" t="s">
        <v>57</v>
      </c>
      <c r="G350" s="39" t="s">
        <v>68</v>
      </c>
    </row>
    <row r="351" spans="1:7" ht="18.75" x14ac:dyDescent="0.3">
      <c r="A351" s="37">
        <v>133</v>
      </c>
      <c r="B351" s="38">
        <v>18</v>
      </c>
      <c r="C351" s="38" t="s">
        <v>67</v>
      </c>
      <c r="D351" s="38" t="s">
        <v>77</v>
      </c>
      <c r="E351" s="38">
        <v>5.4989999999999997</v>
      </c>
      <c r="F351" s="38" t="s">
        <v>57</v>
      </c>
      <c r="G351" s="39" t="s">
        <v>68</v>
      </c>
    </row>
    <row r="352" spans="1:7" ht="18.75" x14ac:dyDescent="0.3">
      <c r="A352" s="28">
        <v>133</v>
      </c>
      <c r="B352" s="29">
        <v>20</v>
      </c>
      <c r="C352" s="29" t="s">
        <v>59</v>
      </c>
      <c r="D352" s="29">
        <v>20</v>
      </c>
      <c r="E352" s="29" t="s">
        <v>56</v>
      </c>
      <c r="F352" s="29">
        <v>90000</v>
      </c>
      <c r="G352" s="30" t="s">
        <v>56</v>
      </c>
    </row>
    <row r="353" spans="1:7" ht="18.75" x14ac:dyDescent="0.3">
      <c r="A353" s="37">
        <v>133</v>
      </c>
      <c r="B353" s="38">
        <v>20</v>
      </c>
      <c r="C353" s="38" t="s">
        <v>67</v>
      </c>
      <c r="D353" s="38" t="s">
        <v>61</v>
      </c>
      <c r="E353" s="38">
        <v>1.52</v>
      </c>
      <c r="F353" s="38" t="s">
        <v>57</v>
      </c>
      <c r="G353" s="39" t="s">
        <v>68</v>
      </c>
    </row>
    <row r="354" spans="1:7" ht="18.75" x14ac:dyDescent="0.3">
      <c r="A354" s="56">
        <v>133</v>
      </c>
      <c r="B354" s="57">
        <v>20</v>
      </c>
      <c r="C354" s="57" t="s">
        <v>59</v>
      </c>
      <c r="D354" s="57" t="s">
        <v>61</v>
      </c>
      <c r="E354" s="57">
        <v>0.2</v>
      </c>
      <c r="F354" s="57">
        <v>80000</v>
      </c>
      <c r="G354" s="59" t="s">
        <v>65</v>
      </c>
    </row>
    <row r="355" spans="1:7" ht="18.75" x14ac:dyDescent="0.3">
      <c r="A355" s="37">
        <v>133</v>
      </c>
      <c r="B355" s="38">
        <v>25</v>
      </c>
      <c r="C355" s="38" t="s">
        <v>67</v>
      </c>
      <c r="D355" s="38" t="s">
        <v>61</v>
      </c>
      <c r="E355" s="38">
        <v>0.73</v>
      </c>
      <c r="F355" s="38" t="s">
        <v>57</v>
      </c>
      <c r="G355" s="39" t="s">
        <v>68</v>
      </c>
    </row>
    <row r="356" spans="1:7" ht="18.75" x14ac:dyDescent="0.3">
      <c r="A356" s="28">
        <v>140</v>
      </c>
      <c r="B356" s="29">
        <v>14</v>
      </c>
      <c r="C356" s="29" t="s">
        <v>25</v>
      </c>
      <c r="D356" s="29">
        <v>20</v>
      </c>
      <c r="E356" s="29">
        <v>3.5</v>
      </c>
      <c r="F356" s="29">
        <v>58000</v>
      </c>
      <c r="G356" s="67" t="s">
        <v>68</v>
      </c>
    </row>
    <row r="357" spans="1:7" ht="18.75" x14ac:dyDescent="0.3">
      <c r="A357" s="28">
        <v>159</v>
      </c>
      <c r="B357" s="29">
        <v>4.5</v>
      </c>
      <c r="C357" s="29" t="s">
        <v>59</v>
      </c>
      <c r="D357" s="29">
        <v>20</v>
      </c>
      <c r="E357" s="29" t="s">
        <v>56</v>
      </c>
      <c r="F357" s="29">
        <v>89000</v>
      </c>
      <c r="G357" s="30" t="s">
        <v>56</v>
      </c>
    </row>
    <row r="358" spans="1:7" ht="18.75" x14ac:dyDescent="0.3">
      <c r="A358" s="31">
        <v>159</v>
      </c>
      <c r="B358" s="32">
        <v>5</v>
      </c>
      <c r="C358" s="32" t="s">
        <v>76</v>
      </c>
      <c r="D358" s="32" t="s">
        <v>34</v>
      </c>
      <c r="E358" s="32">
        <v>12.12</v>
      </c>
      <c r="F358" s="32" t="s">
        <v>57</v>
      </c>
      <c r="G358" s="33" t="s">
        <v>56</v>
      </c>
    </row>
    <row r="359" spans="1:7" ht="18.75" x14ac:dyDescent="0.3">
      <c r="A359" s="28">
        <v>159</v>
      </c>
      <c r="B359" s="29">
        <v>5</v>
      </c>
      <c r="C359" s="29" t="s">
        <v>55</v>
      </c>
      <c r="D359" s="29">
        <v>20</v>
      </c>
      <c r="E359" s="29" t="s">
        <v>56</v>
      </c>
      <c r="F359" s="29">
        <v>80500</v>
      </c>
      <c r="G359" s="30" t="s">
        <v>56</v>
      </c>
    </row>
    <row r="360" spans="1:7" ht="18.75" x14ac:dyDescent="0.3">
      <c r="A360" s="28">
        <v>159</v>
      </c>
      <c r="B360" s="29">
        <v>6</v>
      </c>
      <c r="C360" s="29" t="s">
        <v>59</v>
      </c>
      <c r="D360" s="29" t="s">
        <v>61</v>
      </c>
      <c r="E360" s="29">
        <v>0.40100000000000002</v>
      </c>
      <c r="F360" s="29">
        <v>160000</v>
      </c>
      <c r="G360" s="30" t="s">
        <v>64</v>
      </c>
    </row>
    <row r="361" spans="1:7" ht="18.75" x14ac:dyDescent="0.3">
      <c r="A361" s="31">
        <v>159</v>
      </c>
      <c r="B361" s="32">
        <v>6</v>
      </c>
      <c r="C361" s="32" t="s">
        <v>76</v>
      </c>
      <c r="D361" s="32" t="s">
        <v>34</v>
      </c>
      <c r="E361" s="32">
        <f>3.85+4.52</f>
        <v>8.3699999999999992</v>
      </c>
      <c r="F361" s="32" t="s">
        <v>57</v>
      </c>
      <c r="G361" s="33" t="s">
        <v>56</v>
      </c>
    </row>
    <row r="362" spans="1:7" ht="18.75" x14ac:dyDescent="0.3">
      <c r="A362" s="31">
        <v>159</v>
      </c>
      <c r="B362" s="32">
        <v>6</v>
      </c>
      <c r="C362" s="32" t="s">
        <v>75</v>
      </c>
      <c r="D362" s="32">
        <v>20</v>
      </c>
      <c r="E362" s="29" t="s">
        <v>56</v>
      </c>
      <c r="F362" s="32" t="s">
        <v>57</v>
      </c>
      <c r="G362" s="33" t="s">
        <v>56</v>
      </c>
    </row>
    <row r="363" spans="1:7" ht="18.75" x14ac:dyDescent="0.3">
      <c r="A363" s="28">
        <v>159</v>
      </c>
      <c r="B363" s="29">
        <v>6</v>
      </c>
      <c r="C363" s="29" t="s">
        <v>55</v>
      </c>
      <c r="D363" s="29">
        <v>20</v>
      </c>
      <c r="E363" s="29" t="s">
        <v>56</v>
      </c>
      <c r="F363" s="29">
        <v>80500</v>
      </c>
      <c r="G363" s="30" t="s">
        <v>56</v>
      </c>
    </row>
    <row r="364" spans="1:7" ht="18.75" x14ac:dyDescent="0.3">
      <c r="A364" s="28">
        <v>159</v>
      </c>
      <c r="B364" s="29">
        <v>6</v>
      </c>
      <c r="C364" s="29" t="s">
        <v>67</v>
      </c>
      <c r="D364" s="29">
        <v>20</v>
      </c>
      <c r="E364" s="29" t="s">
        <v>56</v>
      </c>
      <c r="F364" s="29">
        <v>89000</v>
      </c>
      <c r="G364" s="30" t="s">
        <v>56</v>
      </c>
    </row>
    <row r="365" spans="1:7" ht="18.75" x14ac:dyDescent="0.3">
      <c r="A365" s="28">
        <v>159</v>
      </c>
      <c r="B365" s="29">
        <v>7</v>
      </c>
      <c r="C365" s="29" t="s">
        <v>55</v>
      </c>
      <c r="D365" s="29">
        <v>20</v>
      </c>
      <c r="E365" s="29" t="s">
        <v>56</v>
      </c>
      <c r="F365" s="29">
        <v>80500</v>
      </c>
      <c r="G365" s="30" t="s">
        <v>56</v>
      </c>
    </row>
    <row r="366" spans="1:7" ht="18.75" x14ac:dyDescent="0.3">
      <c r="A366" s="28">
        <v>159</v>
      </c>
      <c r="B366" s="29">
        <v>7</v>
      </c>
      <c r="C366" s="29" t="s">
        <v>59</v>
      </c>
      <c r="D366" s="29" t="s">
        <v>60</v>
      </c>
      <c r="E366" s="29" t="s">
        <v>56</v>
      </c>
      <c r="F366" s="29">
        <v>89000</v>
      </c>
      <c r="G366" s="30" t="s">
        <v>56</v>
      </c>
    </row>
    <row r="367" spans="1:7" ht="18.75" x14ac:dyDescent="0.3">
      <c r="A367" s="31">
        <v>159</v>
      </c>
      <c r="B367" s="32">
        <v>8</v>
      </c>
      <c r="C367" s="32" t="s">
        <v>75</v>
      </c>
      <c r="D367" s="32">
        <v>20</v>
      </c>
      <c r="E367" s="29" t="s">
        <v>56</v>
      </c>
      <c r="F367" s="32" t="s">
        <v>57</v>
      </c>
      <c r="G367" s="33" t="s">
        <v>56</v>
      </c>
    </row>
    <row r="368" spans="1:7" ht="18.75" x14ac:dyDescent="0.3">
      <c r="A368" s="31">
        <v>159</v>
      </c>
      <c r="B368" s="32">
        <v>8</v>
      </c>
      <c r="C368" s="32" t="s">
        <v>76</v>
      </c>
      <c r="D368" s="32" t="s">
        <v>34</v>
      </c>
      <c r="E368" s="32">
        <v>5.44</v>
      </c>
      <c r="F368" s="32" t="s">
        <v>57</v>
      </c>
      <c r="G368" s="33" t="s">
        <v>56</v>
      </c>
    </row>
    <row r="369" spans="1:7" ht="18.75" x14ac:dyDescent="0.3">
      <c r="A369" s="28">
        <v>159</v>
      </c>
      <c r="B369" s="29">
        <v>8</v>
      </c>
      <c r="C369" s="29" t="s">
        <v>63</v>
      </c>
      <c r="D369" s="29" t="s">
        <v>60</v>
      </c>
      <c r="E369" s="29" t="s">
        <v>56</v>
      </c>
      <c r="F369" s="29">
        <v>89000</v>
      </c>
      <c r="G369" s="30" t="s">
        <v>56</v>
      </c>
    </row>
    <row r="370" spans="1:7" ht="18.75" x14ac:dyDescent="0.3">
      <c r="A370" s="28">
        <v>159</v>
      </c>
      <c r="B370" s="29">
        <v>8</v>
      </c>
      <c r="C370" s="29" t="s">
        <v>55</v>
      </c>
      <c r="D370" s="29">
        <v>20</v>
      </c>
      <c r="E370" s="29" t="s">
        <v>56</v>
      </c>
      <c r="F370" s="29">
        <v>80500</v>
      </c>
      <c r="G370" s="30" t="s">
        <v>56</v>
      </c>
    </row>
    <row r="371" spans="1:7" ht="18.75" x14ac:dyDescent="0.3">
      <c r="A371" s="28">
        <v>159</v>
      </c>
      <c r="B371" s="29">
        <v>8</v>
      </c>
      <c r="C371" s="29" t="s">
        <v>59</v>
      </c>
      <c r="D371" s="29">
        <v>20</v>
      </c>
      <c r="E371" s="29">
        <v>0.33800000000000002</v>
      </c>
      <c r="F371" s="29">
        <v>89000</v>
      </c>
      <c r="G371" s="30" t="s">
        <v>65</v>
      </c>
    </row>
    <row r="372" spans="1:7" ht="18.75" x14ac:dyDescent="0.3">
      <c r="A372" s="28">
        <v>159</v>
      </c>
      <c r="B372" s="29">
        <v>8</v>
      </c>
      <c r="C372" s="29" t="s">
        <v>59</v>
      </c>
      <c r="D372" s="29">
        <v>20</v>
      </c>
      <c r="E372" s="29" t="s">
        <v>56</v>
      </c>
      <c r="F372" s="29">
        <v>89000</v>
      </c>
      <c r="G372" s="30" t="s">
        <v>56</v>
      </c>
    </row>
    <row r="373" spans="1:7" ht="18.75" x14ac:dyDescent="0.3">
      <c r="A373" s="37">
        <v>159</v>
      </c>
      <c r="B373" s="38">
        <v>9</v>
      </c>
      <c r="C373" s="38" t="s">
        <v>67</v>
      </c>
      <c r="D373" s="38" t="s">
        <v>61</v>
      </c>
      <c r="E373" s="38">
        <v>4.5199999999999996</v>
      </c>
      <c r="F373" s="38" t="s">
        <v>57</v>
      </c>
      <c r="G373" s="39" t="s">
        <v>68</v>
      </c>
    </row>
    <row r="374" spans="1:7" ht="18.75" x14ac:dyDescent="0.3">
      <c r="A374" s="28">
        <v>159</v>
      </c>
      <c r="B374" s="29">
        <v>9</v>
      </c>
      <c r="C374" s="29" t="s">
        <v>55</v>
      </c>
      <c r="D374" s="29">
        <v>20</v>
      </c>
      <c r="E374" s="29" t="s">
        <v>56</v>
      </c>
      <c r="F374" s="29">
        <v>80500</v>
      </c>
      <c r="G374" s="30" t="s">
        <v>56</v>
      </c>
    </row>
    <row r="375" spans="1:7" ht="18.75" x14ac:dyDescent="0.3">
      <c r="A375" s="28">
        <v>159</v>
      </c>
      <c r="B375" s="29">
        <v>9</v>
      </c>
      <c r="C375" s="29" t="s">
        <v>59</v>
      </c>
      <c r="D375" s="29" t="s">
        <v>60</v>
      </c>
      <c r="E375" s="29" t="s">
        <v>56</v>
      </c>
      <c r="F375" s="29">
        <v>89000</v>
      </c>
      <c r="G375" s="30" t="s">
        <v>56</v>
      </c>
    </row>
    <row r="376" spans="1:7" ht="18.75" x14ac:dyDescent="0.3">
      <c r="A376" s="31">
        <v>159</v>
      </c>
      <c r="B376" s="32">
        <v>10</v>
      </c>
      <c r="C376" s="32" t="s">
        <v>76</v>
      </c>
      <c r="D376" s="32" t="s">
        <v>34</v>
      </c>
      <c r="E376" s="32">
        <v>10.34</v>
      </c>
      <c r="F376" s="32" t="s">
        <v>57</v>
      </c>
      <c r="G376" s="33" t="s">
        <v>56</v>
      </c>
    </row>
    <row r="377" spans="1:7" ht="18.75" x14ac:dyDescent="0.3">
      <c r="A377" s="28">
        <v>159</v>
      </c>
      <c r="B377" s="29">
        <v>10</v>
      </c>
      <c r="C377" s="29" t="s">
        <v>58</v>
      </c>
      <c r="D377" s="29" t="s">
        <v>60</v>
      </c>
      <c r="E377" s="29" t="s">
        <v>56</v>
      </c>
      <c r="F377" s="29">
        <v>89000</v>
      </c>
      <c r="G377" s="30" t="s">
        <v>56</v>
      </c>
    </row>
    <row r="378" spans="1:7" ht="18.75" x14ac:dyDescent="0.3">
      <c r="A378" s="28">
        <v>159</v>
      </c>
      <c r="B378" s="29">
        <v>10</v>
      </c>
      <c r="C378" s="29" t="s">
        <v>63</v>
      </c>
      <c r="D378" s="29" t="s">
        <v>60</v>
      </c>
      <c r="E378" s="29" t="s">
        <v>56</v>
      </c>
      <c r="F378" s="29">
        <v>89000</v>
      </c>
      <c r="G378" s="30" t="s">
        <v>56</v>
      </c>
    </row>
    <row r="379" spans="1:7" ht="18.75" x14ac:dyDescent="0.3">
      <c r="A379" s="28">
        <v>159</v>
      </c>
      <c r="B379" s="29">
        <v>10</v>
      </c>
      <c r="C379" s="29" t="s">
        <v>59</v>
      </c>
      <c r="D379" s="29" t="s">
        <v>60</v>
      </c>
      <c r="E379" s="29" t="s">
        <v>56</v>
      </c>
      <c r="F379" s="29">
        <v>89000</v>
      </c>
      <c r="G379" s="30" t="s">
        <v>56</v>
      </c>
    </row>
    <row r="380" spans="1:7" ht="18.75" x14ac:dyDescent="0.3">
      <c r="A380" s="28">
        <v>159</v>
      </c>
      <c r="B380" s="29">
        <v>10</v>
      </c>
      <c r="C380" s="29" t="s">
        <v>59</v>
      </c>
      <c r="D380" s="29" t="s">
        <v>60</v>
      </c>
      <c r="E380" s="29">
        <v>1.5</v>
      </c>
      <c r="F380" s="29">
        <v>89000</v>
      </c>
      <c r="G380" s="30" t="s">
        <v>65</v>
      </c>
    </row>
    <row r="381" spans="1:7" ht="18.75" x14ac:dyDescent="0.3">
      <c r="A381" s="28">
        <v>159</v>
      </c>
      <c r="B381" s="29">
        <v>11</v>
      </c>
      <c r="C381" s="29" t="s">
        <v>67</v>
      </c>
      <c r="D381" s="29" t="s">
        <v>60</v>
      </c>
      <c r="E381" s="29" t="s">
        <v>56</v>
      </c>
      <c r="F381" s="29">
        <v>89000</v>
      </c>
      <c r="G381" s="30" t="s">
        <v>56</v>
      </c>
    </row>
    <row r="382" spans="1:7" ht="18.75" x14ac:dyDescent="0.3">
      <c r="A382" s="28">
        <v>159</v>
      </c>
      <c r="B382" s="29">
        <v>11</v>
      </c>
      <c r="C382" s="29" t="s">
        <v>67</v>
      </c>
      <c r="D382" s="29">
        <v>20</v>
      </c>
      <c r="E382" s="29" t="s">
        <v>56</v>
      </c>
      <c r="F382" s="29">
        <v>89000</v>
      </c>
      <c r="G382" s="30" t="s">
        <v>56</v>
      </c>
    </row>
    <row r="383" spans="1:7" ht="18.75" x14ac:dyDescent="0.3">
      <c r="A383" s="31">
        <v>159</v>
      </c>
      <c r="B383" s="32">
        <v>12</v>
      </c>
      <c r="C383" s="32" t="s">
        <v>63</v>
      </c>
      <c r="D383" s="32" t="s">
        <v>71</v>
      </c>
      <c r="E383" s="32">
        <v>5.2930000000000001</v>
      </c>
      <c r="F383" s="32" t="s">
        <v>57</v>
      </c>
      <c r="G383" s="33" t="s">
        <v>62</v>
      </c>
    </row>
    <row r="384" spans="1:7" ht="18.75" x14ac:dyDescent="0.3">
      <c r="A384" s="28">
        <v>159</v>
      </c>
      <c r="B384" s="29">
        <v>13</v>
      </c>
      <c r="C384" s="29" t="s">
        <v>59</v>
      </c>
      <c r="D384" s="29" t="s">
        <v>60</v>
      </c>
      <c r="E384" s="29" t="s">
        <v>56</v>
      </c>
      <c r="F384" s="29">
        <v>90000</v>
      </c>
      <c r="G384" s="30" t="s">
        <v>56</v>
      </c>
    </row>
    <row r="385" spans="1:7" ht="18.75" x14ac:dyDescent="0.3">
      <c r="A385" s="60">
        <v>159</v>
      </c>
      <c r="B385" s="61">
        <v>13</v>
      </c>
      <c r="C385" s="61" t="s">
        <v>59</v>
      </c>
      <c r="D385" s="61" t="s">
        <v>61</v>
      </c>
      <c r="E385" s="61">
        <f>1.085-0.73</f>
        <v>0.35499999999999998</v>
      </c>
      <c r="F385" s="61">
        <v>135000</v>
      </c>
      <c r="G385" s="62" t="s">
        <v>65</v>
      </c>
    </row>
    <row r="386" spans="1:7" ht="18.75" x14ac:dyDescent="0.3">
      <c r="A386" s="28">
        <v>159</v>
      </c>
      <c r="B386" s="29">
        <v>15</v>
      </c>
      <c r="C386" s="29" t="s">
        <v>59</v>
      </c>
      <c r="D386" s="29" t="s">
        <v>60</v>
      </c>
      <c r="E386" s="29" t="s">
        <v>56</v>
      </c>
      <c r="F386" s="29">
        <v>90000</v>
      </c>
      <c r="G386" s="30" t="s">
        <v>56</v>
      </c>
    </row>
    <row r="387" spans="1:7" ht="18.75" x14ac:dyDescent="0.3">
      <c r="A387" s="60">
        <v>159</v>
      </c>
      <c r="B387" s="61">
        <v>16</v>
      </c>
      <c r="C387" s="61" t="s">
        <v>59</v>
      </c>
      <c r="D387" s="61" t="s">
        <v>61</v>
      </c>
      <c r="E387" s="61">
        <f>1.58-0.17</f>
        <v>1.4100000000000001</v>
      </c>
      <c r="F387" s="61">
        <v>135000</v>
      </c>
      <c r="G387" s="62" t="s">
        <v>65</v>
      </c>
    </row>
    <row r="388" spans="1:7" ht="18.75" x14ac:dyDescent="0.3">
      <c r="A388" s="28">
        <v>159</v>
      </c>
      <c r="B388" s="29">
        <v>16</v>
      </c>
      <c r="C388" s="29" t="s">
        <v>25</v>
      </c>
      <c r="D388" s="29">
        <v>20</v>
      </c>
      <c r="E388" s="29">
        <v>16.100000000000001</v>
      </c>
      <c r="F388" s="29">
        <v>58000</v>
      </c>
      <c r="G388" s="30" t="s">
        <v>82</v>
      </c>
    </row>
    <row r="389" spans="1:7" ht="18.75" x14ac:dyDescent="0.3">
      <c r="A389" s="60">
        <v>159</v>
      </c>
      <c r="B389" s="61">
        <v>18</v>
      </c>
      <c r="C389" s="61" t="s">
        <v>59</v>
      </c>
      <c r="D389" s="61" t="s">
        <v>61</v>
      </c>
      <c r="E389" s="61">
        <f>0.245+0.502</f>
        <v>0.747</v>
      </c>
      <c r="F389" s="61">
        <v>160000</v>
      </c>
      <c r="G389" s="62" t="s">
        <v>64</v>
      </c>
    </row>
    <row r="390" spans="1:7" ht="18.75" x14ac:dyDescent="0.3">
      <c r="A390" s="60">
        <v>159</v>
      </c>
      <c r="B390" s="61">
        <v>20</v>
      </c>
      <c r="C390" s="61" t="s">
        <v>59</v>
      </c>
      <c r="D390" s="61" t="s">
        <v>61</v>
      </c>
      <c r="E390" s="61">
        <v>1.7729999999999999</v>
      </c>
      <c r="F390" s="61">
        <v>160000</v>
      </c>
      <c r="G390" s="62" t="s">
        <v>64</v>
      </c>
    </row>
    <row r="391" spans="1:7" ht="18.75" x14ac:dyDescent="0.3">
      <c r="A391" s="28">
        <v>159</v>
      </c>
      <c r="B391" s="29">
        <v>20</v>
      </c>
      <c r="C391" s="29" t="s">
        <v>59</v>
      </c>
      <c r="D391" s="29">
        <v>20</v>
      </c>
      <c r="E391" s="29" t="s">
        <v>56</v>
      </c>
      <c r="F391" s="29">
        <v>90000</v>
      </c>
      <c r="G391" s="30" t="s">
        <v>56</v>
      </c>
    </row>
    <row r="392" spans="1:7" ht="18.75" x14ac:dyDescent="0.3">
      <c r="A392" s="37">
        <v>159</v>
      </c>
      <c r="B392" s="38">
        <v>22</v>
      </c>
      <c r="C392" s="38" t="s">
        <v>67</v>
      </c>
      <c r="D392" s="38" t="s">
        <v>61</v>
      </c>
      <c r="E392" s="38">
        <v>0.39500000000000002</v>
      </c>
      <c r="F392" s="38" t="s">
        <v>57</v>
      </c>
      <c r="G392" s="39" t="s">
        <v>68</v>
      </c>
    </row>
    <row r="393" spans="1:7" ht="18.75" x14ac:dyDescent="0.3">
      <c r="A393" s="43">
        <v>159</v>
      </c>
      <c r="B393" s="44">
        <v>30</v>
      </c>
      <c r="C393" s="44" t="s">
        <v>59</v>
      </c>
      <c r="D393" s="44" t="s">
        <v>61</v>
      </c>
      <c r="E393" s="44">
        <v>0.63800000000000001</v>
      </c>
      <c r="F393" s="44">
        <v>160000</v>
      </c>
      <c r="G393" s="45" t="s">
        <v>64</v>
      </c>
    </row>
    <row r="394" spans="1:7" ht="18.75" x14ac:dyDescent="0.3">
      <c r="A394" s="37">
        <v>159</v>
      </c>
      <c r="B394" s="38">
        <v>32</v>
      </c>
      <c r="C394" s="38" t="s">
        <v>67</v>
      </c>
      <c r="D394" s="38" t="s">
        <v>79</v>
      </c>
      <c r="E394" s="38">
        <v>17.5</v>
      </c>
      <c r="F394" s="38" t="s">
        <v>57</v>
      </c>
      <c r="G394" s="39" t="s">
        <v>68</v>
      </c>
    </row>
    <row r="395" spans="1:7" ht="18.75" x14ac:dyDescent="0.3">
      <c r="A395" s="28">
        <v>168</v>
      </c>
      <c r="B395" s="29">
        <v>8</v>
      </c>
      <c r="C395" s="29" t="s">
        <v>55</v>
      </c>
      <c r="D395" s="29">
        <v>20</v>
      </c>
      <c r="E395" s="29" t="s">
        <v>56</v>
      </c>
      <c r="F395" s="29">
        <v>80500</v>
      </c>
      <c r="G395" s="30" t="s">
        <v>56</v>
      </c>
    </row>
    <row r="396" spans="1:7" ht="18.75" x14ac:dyDescent="0.3">
      <c r="A396" s="28">
        <v>168</v>
      </c>
      <c r="B396" s="29">
        <v>10</v>
      </c>
      <c r="C396" s="29" t="s">
        <v>59</v>
      </c>
      <c r="D396" s="29">
        <v>20</v>
      </c>
      <c r="E396" s="29" t="s">
        <v>56</v>
      </c>
      <c r="F396" s="29">
        <v>89000</v>
      </c>
      <c r="G396" s="30" t="s">
        <v>56</v>
      </c>
    </row>
    <row r="397" spans="1:7" ht="18.75" x14ac:dyDescent="0.3">
      <c r="A397" s="28">
        <v>168</v>
      </c>
      <c r="B397" s="29">
        <v>12</v>
      </c>
      <c r="C397" s="29" t="s">
        <v>25</v>
      </c>
      <c r="D397" s="29">
        <v>20</v>
      </c>
      <c r="E397" s="29">
        <v>12.5</v>
      </c>
      <c r="F397" s="29">
        <v>58000</v>
      </c>
      <c r="G397" s="30" t="s">
        <v>82</v>
      </c>
    </row>
    <row r="398" spans="1:7" ht="18.75" x14ac:dyDescent="0.3">
      <c r="A398" s="60">
        <v>168</v>
      </c>
      <c r="B398" s="61">
        <v>14</v>
      </c>
      <c r="C398" s="61" t="s">
        <v>59</v>
      </c>
      <c r="D398" s="61" t="s">
        <v>61</v>
      </c>
      <c r="E398" s="61">
        <f>1.45-1.094</f>
        <v>0.35599999999999987</v>
      </c>
      <c r="F398" s="61">
        <v>120000</v>
      </c>
      <c r="G398" s="68" t="s">
        <v>65</v>
      </c>
    </row>
    <row r="399" spans="1:7" ht="18.75" x14ac:dyDescent="0.3">
      <c r="A399" s="28">
        <v>168</v>
      </c>
      <c r="B399" s="29">
        <v>14</v>
      </c>
      <c r="C399" s="29" t="s">
        <v>59</v>
      </c>
      <c r="D399" s="29">
        <v>20</v>
      </c>
      <c r="E399" s="29" t="s">
        <v>56</v>
      </c>
      <c r="F399" s="29">
        <v>90000</v>
      </c>
      <c r="G399" s="30" t="s">
        <v>56</v>
      </c>
    </row>
    <row r="400" spans="1:7" ht="18.75" x14ac:dyDescent="0.3">
      <c r="A400" s="28">
        <v>168</v>
      </c>
      <c r="B400" s="29">
        <v>16</v>
      </c>
      <c r="C400" s="29" t="s">
        <v>25</v>
      </c>
      <c r="D400" s="29">
        <v>20</v>
      </c>
      <c r="E400" s="29">
        <v>17.399999999999999</v>
      </c>
      <c r="F400" s="29">
        <v>59000</v>
      </c>
      <c r="G400" s="30" t="s">
        <v>82</v>
      </c>
    </row>
    <row r="401" spans="1:7" ht="18.75" x14ac:dyDescent="0.3">
      <c r="A401" s="28">
        <v>168</v>
      </c>
      <c r="B401" s="29">
        <v>16</v>
      </c>
      <c r="C401" s="29" t="s">
        <v>58</v>
      </c>
      <c r="D401" s="29">
        <v>20</v>
      </c>
      <c r="E401" s="29" t="s">
        <v>56</v>
      </c>
      <c r="F401" s="29">
        <v>90000</v>
      </c>
      <c r="G401" s="67" t="s">
        <v>56</v>
      </c>
    </row>
    <row r="402" spans="1:7" ht="18.75" x14ac:dyDescent="0.3">
      <c r="A402" s="28">
        <v>168</v>
      </c>
      <c r="B402" s="29">
        <v>20</v>
      </c>
      <c r="C402" s="29" t="s">
        <v>25</v>
      </c>
      <c r="D402" s="29">
        <v>20</v>
      </c>
      <c r="E402" s="29">
        <v>54.6</v>
      </c>
      <c r="F402" s="29">
        <v>58000</v>
      </c>
      <c r="G402" s="67" t="s">
        <v>82</v>
      </c>
    </row>
    <row r="403" spans="1:7" ht="18.75" x14ac:dyDescent="0.3">
      <c r="A403" s="43">
        <v>168</v>
      </c>
      <c r="B403" s="44">
        <v>28</v>
      </c>
      <c r="C403" s="44" t="s">
        <v>59</v>
      </c>
      <c r="D403" s="44" t="s">
        <v>61</v>
      </c>
      <c r="E403" s="44">
        <v>3.2549999999999999</v>
      </c>
      <c r="F403" s="44" t="s">
        <v>57</v>
      </c>
      <c r="G403" s="45" t="s">
        <v>62</v>
      </c>
    </row>
    <row r="404" spans="1:7" ht="18.75" x14ac:dyDescent="0.3">
      <c r="A404" s="37">
        <v>168</v>
      </c>
      <c r="B404" s="38">
        <v>32</v>
      </c>
      <c r="C404" s="38" t="s">
        <v>67</v>
      </c>
      <c r="D404" s="38" t="s">
        <v>79</v>
      </c>
      <c r="E404" s="38">
        <v>10</v>
      </c>
      <c r="F404" s="38" t="s">
        <v>57</v>
      </c>
      <c r="G404" s="39" t="s">
        <v>83</v>
      </c>
    </row>
    <row r="405" spans="1:7" ht="18.75" x14ac:dyDescent="0.3">
      <c r="A405" s="37">
        <v>194</v>
      </c>
      <c r="B405" s="38">
        <v>17</v>
      </c>
      <c r="C405" s="38" t="s">
        <v>67</v>
      </c>
      <c r="D405" s="38" t="s">
        <v>77</v>
      </c>
      <c r="E405" s="38">
        <v>7.7510000000000003</v>
      </c>
      <c r="F405" s="38" t="s">
        <v>57</v>
      </c>
      <c r="G405" s="39" t="s">
        <v>68</v>
      </c>
    </row>
    <row r="406" spans="1:7" ht="18.75" x14ac:dyDescent="0.3">
      <c r="A406" s="37">
        <v>194</v>
      </c>
      <c r="B406" s="38">
        <v>22</v>
      </c>
      <c r="C406" s="38" t="s">
        <v>67</v>
      </c>
      <c r="D406" s="38" t="s">
        <v>79</v>
      </c>
      <c r="E406" s="38">
        <v>3.7810000000000001</v>
      </c>
      <c r="F406" s="38" t="s">
        <v>57</v>
      </c>
      <c r="G406" s="39" t="s">
        <v>68</v>
      </c>
    </row>
    <row r="407" spans="1:7" ht="18.75" x14ac:dyDescent="0.3">
      <c r="A407" s="34">
        <v>194</v>
      </c>
      <c r="B407" s="35">
        <v>36</v>
      </c>
      <c r="C407" s="35" t="s">
        <v>59</v>
      </c>
      <c r="D407" s="35" t="s">
        <v>61</v>
      </c>
      <c r="E407" s="35">
        <v>0.155</v>
      </c>
      <c r="F407" s="35">
        <v>160000</v>
      </c>
      <c r="G407" s="36" t="s">
        <v>66</v>
      </c>
    </row>
    <row r="408" spans="1:7" ht="18.75" x14ac:dyDescent="0.3">
      <c r="A408" s="43">
        <v>194</v>
      </c>
      <c r="B408" s="44">
        <v>36</v>
      </c>
      <c r="C408" s="44" t="s">
        <v>63</v>
      </c>
      <c r="D408" s="44" t="s">
        <v>61</v>
      </c>
      <c r="E408" s="44">
        <v>4.37</v>
      </c>
      <c r="F408" s="44" t="s">
        <v>57</v>
      </c>
      <c r="G408" s="45" t="s">
        <v>62</v>
      </c>
    </row>
    <row r="409" spans="1:7" ht="18.75" x14ac:dyDescent="0.3">
      <c r="A409" s="37">
        <v>194</v>
      </c>
      <c r="B409" s="38">
        <v>38</v>
      </c>
      <c r="C409" s="38" t="s">
        <v>67</v>
      </c>
      <c r="D409" s="38" t="s">
        <v>79</v>
      </c>
      <c r="E409" s="38">
        <v>3.5550000000000002</v>
      </c>
      <c r="F409" s="38" t="s">
        <v>57</v>
      </c>
      <c r="G409" s="39" t="s">
        <v>68</v>
      </c>
    </row>
    <row r="410" spans="1:7" ht="18.75" x14ac:dyDescent="0.3">
      <c r="A410" s="43">
        <v>194</v>
      </c>
      <c r="B410" s="44">
        <v>40</v>
      </c>
      <c r="C410" s="44" t="s">
        <v>59</v>
      </c>
      <c r="D410" s="44" t="s">
        <v>61</v>
      </c>
      <c r="E410" s="44">
        <v>2.89</v>
      </c>
      <c r="F410" s="44" t="s">
        <v>57</v>
      </c>
      <c r="G410" s="45" t="s">
        <v>62</v>
      </c>
    </row>
    <row r="411" spans="1:7" ht="18.75" x14ac:dyDescent="0.3">
      <c r="A411" s="31">
        <v>219</v>
      </c>
      <c r="B411" s="32">
        <v>7</v>
      </c>
      <c r="C411" s="32" t="s">
        <v>76</v>
      </c>
      <c r="D411" s="32" t="s">
        <v>34</v>
      </c>
      <c r="E411" s="32">
        <f>17.835+4.7</f>
        <v>22.535</v>
      </c>
      <c r="F411" s="32" t="s">
        <v>57</v>
      </c>
      <c r="G411" s="33" t="s">
        <v>56</v>
      </c>
    </row>
    <row r="412" spans="1:7" ht="18.75" x14ac:dyDescent="0.3">
      <c r="A412" s="31">
        <v>219</v>
      </c>
      <c r="B412" s="32">
        <v>7</v>
      </c>
      <c r="C412" s="32" t="s">
        <v>75</v>
      </c>
      <c r="D412" s="32">
        <v>20</v>
      </c>
      <c r="E412" s="29" t="s">
        <v>56</v>
      </c>
      <c r="F412" s="32" t="s">
        <v>57</v>
      </c>
      <c r="G412" s="33" t="s">
        <v>56</v>
      </c>
    </row>
    <row r="413" spans="1:7" ht="18.75" x14ac:dyDescent="0.3">
      <c r="A413" s="28">
        <v>219</v>
      </c>
      <c r="B413" s="29">
        <v>7</v>
      </c>
      <c r="C413" s="29" t="s">
        <v>55</v>
      </c>
      <c r="D413" s="29">
        <v>20</v>
      </c>
      <c r="E413" s="29" t="s">
        <v>56</v>
      </c>
      <c r="F413" s="29">
        <v>80500</v>
      </c>
      <c r="G413" s="30" t="s">
        <v>56</v>
      </c>
    </row>
    <row r="414" spans="1:7" ht="18.75" x14ac:dyDescent="0.3">
      <c r="A414" s="28">
        <v>219</v>
      </c>
      <c r="B414" s="29">
        <v>7.5</v>
      </c>
      <c r="C414" s="29" t="s">
        <v>59</v>
      </c>
      <c r="D414" s="29" t="s">
        <v>61</v>
      </c>
      <c r="E414" s="29">
        <v>0.35</v>
      </c>
      <c r="F414" s="29">
        <v>160000</v>
      </c>
      <c r="G414" s="30" t="s">
        <v>64</v>
      </c>
    </row>
    <row r="415" spans="1:7" ht="18.75" x14ac:dyDescent="0.3">
      <c r="A415" s="31">
        <v>219</v>
      </c>
      <c r="B415" s="32">
        <v>8</v>
      </c>
      <c r="C415" s="32" t="s">
        <v>76</v>
      </c>
      <c r="D415" s="32" t="s">
        <v>34</v>
      </c>
      <c r="E415" s="32">
        <v>19.399999999999999</v>
      </c>
      <c r="F415" s="32" t="s">
        <v>57</v>
      </c>
      <c r="G415" s="33" t="s">
        <v>56</v>
      </c>
    </row>
    <row r="416" spans="1:7" ht="18.75" x14ac:dyDescent="0.3">
      <c r="A416" s="31">
        <v>219</v>
      </c>
      <c r="B416" s="32">
        <v>8</v>
      </c>
      <c r="C416" s="32" t="s">
        <v>75</v>
      </c>
      <c r="D416" s="32">
        <v>20</v>
      </c>
      <c r="E416" s="29" t="s">
        <v>56</v>
      </c>
      <c r="F416" s="32" t="s">
        <v>57</v>
      </c>
      <c r="G416" s="33" t="s">
        <v>56</v>
      </c>
    </row>
    <row r="417" spans="1:7" ht="18.75" x14ac:dyDescent="0.3">
      <c r="A417" s="31">
        <v>219</v>
      </c>
      <c r="B417" s="32">
        <v>8</v>
      </c>
      <c r="C417" s="32" t="s">
        <v>76</v>
      </c>
      <c r="D417" s="32">
        <v>20</v>
      </c>
      <c r="E417" s="29" t="s">
        <v>56</v>
      </c>
      <c r="F417" s="32" t="s">
        <v>57</v>
      </c>
      <c r="G417" s="33" t="s">
        <v>56</v>
      </c>
    </row>
    <row r="418" spans="1:7" ht="18.75" x14ac:dyDescent="0.3">
      <c r="A418" s="28">
        <v>219</v>
      </c>
      <c r="B418" s="29">
        <v>8</v>
      </c>
      <c r="C418" s="29" t="s">
        <v>59</v>
      </c>
      <c r="D418" s="29">
        <v>20</v>
      </c>
      <c r="E418" s="29" t="s">
        <v>56</v>
      </c>
      <c r="F418" s="29">
        <v>89000</v>
      </c>
      <c r="G418" s="30" t="s">
        <v>56</v>
      </c>
    </row>
    <row r="419" spans="1:7" ht="18.75" x14ac:dyDescent="0.3">
      <c r="A419" s="28">
        <v>219</v>
      </c>
      <c r="B419" s="29">
        <v>8</v>
      </c>
      <c r="C419" s="29" t="s">
        <v>55</v>
      </c>
      <c r="D419" s="29">
        <v>20</v>
      </c>
      <c r="E419" s="29" t="s">
        <v>56</v>
      </c>
      <c r="F419" s="29">
        <v>80500</v>
      </c>
      <c r="G419" s="30" t="s">
        <v>56</v>
      </c>
    </row>
    <row r="420" spans="1:7" ht="18.75" x14ac:dyDescent="0.3">
      <c r="A420" s="28">
        <v>219</v>
      </c>
      <c r="B420" s="29">
        <v>9</v>
      </c>
      <c r="C420" s="29" t="s">
        <v>55</v>
      </c>
      <c r="D420" s="29">
        <v>20</v>
      </c>
      <c r="E420" s="29" t="s">
        <v>56</v>
      </c>
      <c r="F420" s="29">
        <v>80500</v>
      </c>
      <c r="G420" s="30" t="s">
        <v>56</v>
      </c>
    </row>
    <row r="421" spans="1:7" ht="18.75" x14ac:dyDescent="0.3">
      <c r="A421" s="28">
        <v>219</v>
      </c>
      <c r="B421" s="29">
        <v>9</v>
      </c>
      <c r="C421" s="29" t="s">
        <v>59</v>
      </c>
      <c r="D421" s="29">
        <v>20</v>
      </c>
      <c r="E421" s="29" t="s">
        <v>56</v>
      </c>
      <c r="F421" s="29">
        <v>89000</v>
      </c>
      <c r="G421" s="30" t="s">
        <v>56</v>
      </c>
    </row>
    <row r="422" spans="1:7" ht="18.75" x14ac:dyDescent="0.3">
      <c r="A422" s="43">
        <v>219</v>
      </c>
      <c r="B422" s="44">
        <v>10</v>
      </c>
      <c r="C422" s="44" t="s">
        <v>63</v>
      </c>
      <c r="D422" s="44" t="s">
        <v>61</v>
      </c>
      <c r="E422" s="44">
        <v>1.1299999999999999</v>
      </c>
      <c r="F422" s="44" t="s">
        <v>57</v>
      </c>
      <c r="G422" s="45" t="s">
        <v>62</v>
      </c>
    </row>
    <row r="423" spans="1:7" ht="18.75" x14ac:dyDescent="0.3">
      <c r="A423" s="31">
        <v>219</v>
      </c>
      <c r="B423" s="32">
        <v>10</v>
      </c>
      <c r="C423" s="32" t="s">
        <v>75</v>
      </c>
      <c r="D423" s="32">
        <v>20</v>
      </c>
      <c r="E423" s="29" t="s">
        <v>56</v>
      </c>
      <c r="F423" s="32" t="s">
        <v>57</v>
      </c>
      <c r="G423" s="33" t="s">
        <v>56</v>
      </c>
    </row>
    <row r="424" spans="1:7" ht="18.75" x14ac:dyDescent="0.3">
      <c r="A424" s="31">
        <v>219</v>
      </c>
      <c r="B424" s="32">
        <v>10</v>
      </c>
      <c r="C424" s="32" t="s">
        <v>55</v>
      </c>
      <c r="D424" s="32">
        <v>20</v>
      </c>
      <c r="E424" s="29" t="s">
        <v>56</v>
      </c>
      <c r="F424" s="29">
        <v>80500</v>
      </c>
      <c r="G424" s="33" t="s">
        <v>56</v>
      </c>
    </row>
    <row r="425" spans="1:7" ht="18.75" x14ac:dyDescent="0.3">
      <c r="A425" s="28">
        <v>219</v>
      </c>
      <c r="B425" s="29">
        <v>10</v>
      </c>
      <c r="C425" s="29" t="s">
        <v>59</v>
      </c>
      <c r="D425" s="29">
        <v>20</v>
      </c>
      <c r="E425" s="29" t="s">
        <v>56</v>
      </c>
      <c r="F425" s="29">
        <v>89000</v>
      </c>
      <c r="G425" s="30" t="s">
        <v>56</v>
      </c>
    </row>
    <row r="426" spans="1:7" ht="18.75" x14ac:dyDescent="0.3">
      <c r="A426" s="28">
        <v>219</v>
      </c>
      <c r="B426" s="29">
        <v>11</v>
      </c>
      <c r="C426" s="29" t="s">
        <v>59</v>
      </c>
      <c r="D426" s="29">
        <v>20</v>
      </c>
      <c r="E426" s="29" t="s">
        <v>56</v>
      </c>
      <c r="F426" s="29">
        <v>89000</v>
      </c>
      <c r="G426" s="30" t="s">
        <v>56</v>
      </c>
    </row>
    <row r="427" spans="1:7" ht="18.75" x14ac:dyDescent="0.3">
      <c r="A427" s="28">
        <v>219</v>
      </c>
      <c r="B427" s="29">
        <v>12</v>
      </c>
      <c r="C427" s="29" t="s">
        <v>55</v>
      </c>
      <c r="D427" s="29">
        <v>20</v>
      </c>
      <c r="E427" s="29" t="s">
        <v>56</v>
      </c>
      <c r="F427" s="29">
        <v>80500</v>
      </c>
      <c r="G427" s="30" t="s">
        <v>56</v>
      </c>
    </row>
    <row r="428" spans="1:7" ht="18.75" x14ac:dyDescent="0.3">
      <c r="A428" s="37">
        <v>219</v>
      </c>
      <c r="B428" s="38">
        <v>12</v>
      </c>
      <c r="C428" s="38" t="s">
        <v>67</v>
      </c>
      <c r="D428" s="38" t="s">
        <v>61</v>
      </c>
      <c r="E428" s="38">
        <v>2.0489999999999999</v>
      </c>
      <c r="F428" s="38" t="s">
        <v>57</v>
      </c>
      <c r="G428" s="39" t="s">
        <v>68</v>
      </c>
    </row>
    <row r="429" spans="1:7" ht="18.75" x14ac:dyDescent="0.3">
      <c r="A429" s="28">
        <v>219</v>
      </c>
      <c r="B429" s="29">
        <v>12</v>
      </c>
      <c r="C429" s="29" t="s">
        <v>59</v>
      </c>
      <c r="D429" s="29">
        <v>20</v>
      </c>
      <c r="E429" s="29" t="s">
        <v>56</v>
      </c>
      <c r="F429" s="29">
        <v>89000</v>
      </c>
      <c r="G429" s="30" t="s">
        <v>56</v>
      </c>
    </row>
    <row r="430" spans="1:7" ht="18.75" x14ac:dyDescent="0.3">
      <c r="A430" s="28">
        <v>219</v>
      </c>
      <c r="B430" s="29">
        <v>13</v>
      </c>
      <c r="C430" s="29" t="s">
        <v>59</v>
      </c>
      <c r="D430" s="29">
        <v>20</v>
      </c>
      <c r="E430" s="29" t="s">
        <v>56</v>
      </c>
      <c r="F430" s="29">
        <v>90000</v>
      </c>
      <c r="G430" s="30" t="s">
        <v>56</v>
      </c>
    </row>
    <row r="431" spans="1:7" ht="18.75" x14ac:dyDescent="0.3">
      <c r="A431" s="28">
        <v>219</v>
      </c>
      <c r="B431" s="29">
        <v>14</v>
      </c>
      <c r="C431" s="29" t="s">
        <v>25</v>
      </c>
      <c r="D431" s="29">
        <v>20</v>
      </c>
      <c r="E431" s="29">
        <v>21.3</v>
      </c>
      <c r="F431" s="29">
        <v>59000</v>
      </c>
      <c r="G431" s="30" t="s">
        <v>68</v>
      </c>
    </row>
    <row r="432" spans="1:7" ht="18.75" x14ac:dyDescent="0.3">
      <c r="A432" s="28">
        <v>219</v>
      </c>
      <c r="B432" s="29">
        <v>16</v>
      </c>
      <c r="C432" s="29" t="s">
        <v>59</v>
      </c>
      <c r="D432" s="29">
        <v>20</v>
      </c>
      <c r="E432" s="29" t="s">
        <v>56</v>
      </c>
      <c r="F432" s="29">
        <v>90000</v>
      </c>
      <c r="G432" s="30" t="s">
        <v>56</v>
      </c>
    </row>
    <row r="433" spans="1:7" ht="18.75" x14ac:dyDescent="0.3">
      <c r="A433" s="28">
        <v>219</v>
      </c>
      <c r="B433" s="29">
        <v>16</v>
      </c>
      <c r="C433" s="29" t="s">
        <v>80</v>
      </c>
      <c r="D433" s="29" t="s">
        <v>81</v>
      </c>
      <c r="E433" s="29">
        <v>0.71</v>
      </c>
      <c r="F433" s="29">
        <v>86000</v>
      </c>
      <c r="G433" s="30" t="s">
        <v>65</v>
      </c>
    </row>
    <row r="434" spans="1:7" ht="18.75" x14ac:dyDescent="0.3">
      <c r="A434" s="37">
        <v>219</v>
      </c>
      <c r="B434" s="38">
        <v>16</v>
      </c>
      <c r="C434" s="38" t="s">
        <v>67</v>
      </c>
      <c r="D434" s="38" t="s">
        <v>77</v>
      </c>
      <c r="E434" s="38">
        <v>10.128</v>
      </c>
      <c r="F434" s="38" t="s">
        <v>57</v>
      </c>
      <c r="G434" s="39" t="s">
        <v>68</v>
      </c>
    </row>
    <row r="435" spans="1:7" ht="18.75" x14ac:dyDescent="0.3">
      <c r="A435" s="43">
        <v>219</v>
      </c>
      <c r="B435" s="44">
        <v>18</v>
      </c>
      <c r="C435" s="44" t="s">
        <v>59</v>
      </c>
      <c r="D435" s="44" t="s">
        <v>61</v>
      </c>
      <c r="E435" s="44">
        <v>0.26700000000000002</v>
      </c>
      <c r="F435" s="44">
        <v>170000</v>
      </c>
      <c r="G435" s="45" t="s">
        <v>64</v>
      </c>
    </row>
    <row r="436" spans="1:7" ht="18.75" x14ac:dyDescent="0.3">
      <c r="A436" s="28">
        <v>219</v>
      </c>
      <c r="B436" s="29">
        <v>18</v>
      </c>
      <c r="C436" s="29" t="s">
        <v>25</v>
      </c>
      <c r="D436" s="29">
        <v>20</v>
      </c>
      <c r="E436" s="29">
        <v>16.100000000000001</v>
      </c>
      <c r="F436" s="29">
        <v>59000</v>
      </c>
      <c r="G436" s="30" t="s">
        <v>68</v>
      </c>
    </row>
    <row r="437" spans="1:7" ht="18.75" x14ac:dyDescent="0.3">
      <c r="A437" s="28">
        <v>219</v>
      </c>
      <c r="B437" s="29">
        <v>20</v>
      </c>
      <c r="C437" s="29" t="s">
        <v>59</v>
      </c>
      <c r="D437" s="29">
        <v>20</v>
      </c>
      <c r="E437" s="29" t="s">
        <v>56</v>
      </c>
      <c r="F437" s="29">
        <v>90000</v>
      </c>
      <c r="G437" s="30" t="s">
        <v>56</v>
      </c>
    </row>
    <row r="438" spans="1:7" ht="18.75" x14ac:dyDescent="0.3">
      <c r="A438" s="28">
        <v>219</v>
      </c>
      <c r="B438" s="29">
        <v>20</v>
      </c>
      <c r="C438" s="29" t="s">
        <v>25</v>
      </c>
      <c r="D438" s="29">
        <v>20</v>
      </c>
      <c r="E438" s="29">
        <v>3.3</v>
      </c>
      <c r="F438" s="29">
        <v>59000</v>
      </c>
      <c r="G438" s="30" t="s">
        <v>82</v>
      </c>
    </row>
    <row r="439" spans="1:7" ht="18.75" x14ac:dyDescent="0.3">
      <c r="A439" s="28">
        <v>219</v>
      </c>
      <c r="B439" s="29">
        <v>25</v>
      </c>
      <c r="C439" s="29" t="s">
        <v>59</v>
      </c>
      <c r="D439" s="29" t="s">
        <v>61</v>
      </c>
      <c r="E439" s="29">
        <v>1.446</v>
      </c>
      <c r="F439" s="29">
        <v>160000</v>
      </c>
      <c r="G439" s="30" t="s">
        <v>64</v>
      </c>
    </row>
    <row r="440" spans="1:7" ht="18.75" x14ac:dyDescent="0.3">
      <c r="A440" s="43">
        <v>219</v>
      </c>
      <c r="B440" s="44">
        <v>25</v>
      </c>
      <c r="C440" s="44" t="s">
        <v>63</v>
      </c>
      <c r="D440" s="44" t="s">
        <v>61</v>
      </c>
      <c r="E440" s="44">
        <v>0.89</v>
      </c>
      <c r="F440" s="44">
        <v>165000</v>
      </c>
      <c r="G440" s="45" t="s">
        <v>62</v>
      </c>
    </row>
    <row r="441" spans="1:7" ht="18.75" x14ac:dyDescent="0.3">
      <c r="A441" s="28">
        <v>219</v>
      </c>
      <c r="B441" s="29">
        <v>25</v>
      </c>
      <c r="C441" s="29" t="s">
        <v>59</v>
      </c>
      <c r="D441" s="29">
        <v>20</v>
      </c>
      <c r="E441" s="29" t="s">
        <v>56</v>
      </c>
      <c r="F441" s="29">
        <v>90000</v>
      </c>
      <c r="G441" s="30" t="s">
        <v>56</v>
      </c>
    </row>
    <row r="442" spans="1:7" ht="18.75" x14ac:dyDescent="0.3">
      <c r="A442" s="28">
        <v>219</v>
      </c>
      <c r="B442" s="29">
        <v>26</v>
      </c>
      <c r="C442" s="29" t="s">
        <v>59</v>
      </c>
      <c r="D442" s="29" t="s">
        <v>61</v>
      </c>
      <c r="E442" s="29">
        <v>4.2249999999999996</v>
      </c>
      <c r="F442" s="29">
        <v>170000</v>
      </c>
      <c r="G442" s="30" t="s">
        <v>64</v>
      </c>
    </row>
    <row r="443" spans="1:7" ht="18.75" x14ac:dyDescent="0.3">
      <c r="A443" s="28">
        <v>219</v>
      </c>
      <c r="B443" s="29">
        <v>26</v>
      </c>
      <c r="C443" s="29" t="s">
        <v>59</v>
      </c>
      <c r="D443" s="29">
        <v>20</v>
      </c>
      <c r="E443" s="29" t="s">
        <v>56</v>
      </c>
      <c r="F443" s="29">
        <v>90000</v>
      </c>
      <c r="G443" s="30" t="s">
        <v>56</v>
      </c>
    </row>
    <row r="444" spans="1:7" ht="18.75" x14ac:dyDescent="0.3">
      <c r="A444" s="28">
        <v>219</v>
      </c>
      <c r="B444" s="29">
        <v>28</v>
      </c>
      <c r="C444" s="29" t="s">
        <v>59</v>
      </c>
      <c r="D444" s="29">
        <v>20</v>
      </c>
      <c r="E444" s="29" t="s">
        <v>56</v>
      </c>
      <c r="F444" s="29">
        <v>90000</v>
      </c>
      <c r="G444" s="30" t="s">
        <v>56</v>
      </c>
    </row>
    <row r="445" spans="1:7" ht="18.75" x14ac:dyDescent="0.3">
      <c r="A445" s="43">
        <v>219</v>
      </c>
      <c r="B445" s="44">
        <v>28</v>
      </c>
      <c r="C445" s="44" t="s">
        <v>59</v>
      </c>
      <c r="D445" s="44" t="s">
        <v>61</v>
      </c>
      <c r="E445" s="44">
        <v>0.86</v>
      </c>
      <c r="F445" s="44" t="s">
        <v>57</v>
      </c>
      <c r="G445" s="45" t="s">
        <v>62</v>
      </c>
    </row>
    <row r="446" spans="1:7" ht="18.75" x14ac:dyDescent="0.3">
      <c r="A446" s="37">
        <v>219</v>
      </c>
      <c r="B446" s="38">
        <v>28</v>
      </c>
      <c r="C446" s="38" t="s">
        <v>67</v>
      </c>
      <c r="D446" s="38" t="s">
        <v>61</v>
      </c>
      <c r="E446" s="38">
        <v>20</v>
      </c>
      <c r="F446" s="38" t="s">
        <v>57</v>
      </c>
      <c r="G446" s="39" t="s">
        <v>83</v>
      </c>
    </row>
    <row r="447" spans="1:7" ht="18.75" x14ac:dyDescent="0.3">
      <c r="A447" s="56">
        <v>219</v>
      </c>
      <c r="B447" s="57">
        <v>28</v>
      </c>
      <c r="C447" s="57" t="s">
        <v>59</v>
      </c>
      <c r="D447" s="57" t="s">
        <v>61</v>
      </c>
      <c r="E447" s="57">
        <f>1.84-0.144</f>
        <v>1.6960000000000002</v>
      </c>
      <c r="F447" s="57">
        <v>135000</v>
      </c>
      <c r="G447" s="59" t="s">
        <v>65</v>
      </c>
    </row>
    <row r="448" spans="1:7" ht="18.75" x14ac:dyDescent="0.3">
      <c r="A448" s="28">
        <v>219</v>
      </c>
      <c r="B448" s="29">
        <v>30</v>
      </c>
      <c r="C448" s="29" t="s">
        <v>59</v>
      </c>
      <c r="D448" s="29">
        <v>20</v>
      </c>
      <c r="E448" s="29" t="s">
        <v>56</v>
      </c>
      <c r="F448" s="29">
        <v>90000</v>
      </c>
      <c r="G448" s="30" t="s">
        <v>56</v>
      </c>
    </row>
    <row r="449" spans="1:7" ht="18.75" x14ac:dyDescent="0.3">
      <c r="A449" s="28">
        <v>219</v>
      </c>
      <c r="B449" s="29">
        <v>32</v>
      </c>
      <c r="C449" s="29" t="s">
        <v>59</v>
      </c>
      <c r="D449" s="29" t="s">
        <v>61</v>
      </c>
      <c r="E449" s="29">
        <v>5.6929999999999996</v>
      </c>
      <c r="F449" s="29">
        <v>160000</v>
      </c>
      <c r="G449" s="30" t="s">
        <v>64</v>
      </c>
    </row>
    <row r="450" spans="1:7" ht="18.75" x14ac:dyDescent="0.3">
      <c r="A450" s="37">
        <v>219</v>
      </c>
      <c r="B450" s="38">
        <v>32</v>
      </c>
      <c r="C450" s="38" t="s">
        <v>67</v>
      </c>
      <c r="D450" s="38" t="s">
        <v>61</v>
      </c>
      <c r="E450" s="38">
        <v>10.94</v>
      </c>
      <c r="F450" s="38" t="s">
        <v>57</v>
      </c>
      <c r="G450" s="39" t="s">
        <v>68</v>
      </c>
    </row>
    <row r="451" spans="1:7" ht="18.75" x14ac:dyDescent="0.3">
      <c r="A451" s="37">
        <v>219</v>
      </c>
      <c r="B451" s="38">
        <v>32</v>
      </c>
      <c r="C451" s="38" t="s">
        <v>67</v>
      </c>
      <c r="D451" s="38" t="s">
        <v>79</v>
      </c>
      <c r="E451" s="38">
        <v>32.426000000000002</v>
      </c>
      <c r="F451" s="38" t="s">
        <v>57</v>
      </c>
      <c r="G451" s="39" t="s">
        <v>68</v>
      </c>
    </row>
    <row r="452" spans="1:7" ht="18.75" x14ac:dyDescent="0.3">
      <c r="A452" s="47">
        <v>219</v>
      </c>
      <c r="B452" s="48">
        <v>32</v>
      </c>
      <c r="C452" s="48" t="s">
        <v>59</v>
      </c>
      <c r="D452" s="48" t="s">
        <v>79</v>
      </c>
      <c r="E452" s="48">
        <v>0.95499999999999996</v>
      </c>
      <c r="F452" s="48">
        <v>180000</v>
      </c>
      <c r="G452" s="49" t="s">
        <v>64</v>
      </c>
    </row>
    <row r="453" spans="1:7" ht="18.75" x14ac:dyDescent="0.3">
      <c r="A453" s="47">
        <v>219</v>
      </c>
      <c r="B453" s="48">
        <v>32</v>
      </c>
      <c r="C453" s="48" t="s">
        <v>59</v>
      </c>
      <c r="D453" s="48" t="s">
        <v>61</v>
      </c>
      <c r="E453" s="48">
        <v>5.7</v>
      </c>
      <c r="F453" s="48">
        <v>170000</v>
      </c>
      <c r="G453" s="49" t="s">
        <v>69</v>
      </c>
    </row>
    <row r="454" spans="1:7" ht="18.75" x14ac:dyDescent="0.3">
      <c r="A454" s="28">
        <v>219</v>
      </c>
      <c r="B454" s="29">
        <v>36</v>
      </c>
      <c r="C454" s="29" t="s">
        <v>59</v>
      </c>
      <c r="D454" s="29">
        <v>20</v>
      </c>
      <c r="E454" s="29" t="s">
        <v>56</v>
      </c>
      <c r="F454" s="29">
        <v>90000</v>
      </c>
      <c r="G454" s="30" t="s">
        <v>56</v>
      </c>
    </row>
    <row r="455" spans="1:7" ht="18.75" x14ac:dyDescent="0.3">
      <c r="A455" s="28">
        <v>219</v>
      </c>
      <c r="B455" s="29">
        <v>38</v>
      </c>
      <c r="C455" s="29" t="s">
        <v>59</v>
      </c>
      <c r="D455" s="29" t="s">
        <v>61</v>
      </c>
      <c r="E455" s="29">
        <v>0.28599999999999998</v>
      </c>
      <c r="F455" s="29">
        <v>170000</v>
      </c>
      <c r="G455" s="30" t="s">
        <v>64</v>
      </c>
    </row>
    <row r="456" spans="1:7" ht="18.75" x14ac:dyDescent="0.3">
      <c r="A456" s="28">
        <v>245</v>
      </c>
      <c r="B456" s="29">
        <v>10</v>
      </c>
      <c r="C456" s="29" t="s">
        <v>55</v>
      </c>
      <c r="D456" s="29">
        <v>20</v>
      </c>
      <c r="E456" s="29" t="s">
        <v>56</v>
      </c>
      <c r="F456" s="29">
        <v>83500</v>
      </c>
      <c r="G456" s="30" t="s">
        <v>56</v>
      </c>
    </row>
    <row r="457" spans="1:7" ht="18.75" x14ac:dyDescent="0.3">
      <c r="A457" s="28">
        <v>245</v>
      </c>
      <c r="B457" s="29">
        <v>22</v>
      </c>
      <c r="C457" s="29" t="s">
        <v>59</v>
      </c>
      <c r="D457" s="29">
        <v>20</v>
      </c>
      <c r="E457" s="29" t="s">
        <v>56</v>
      </c>
      <c r="F457" s="29">
        <v>108000</v>
      </c>
      <c r="G457" s="30" t="s">
        <v>56</v>
      </c>
    </row>
    <row r="458" spans="1:7" ht="18.75" x14ac:dyDescent="0.3">
      <c r="A458" s="31">
        <v>245</v>
      </c>
      <c r="B458" s="32">
        <v>25</v>
      </c>
      <c r="C458" s="32" t="s">
        <v>59</v>
      </c>
      <c r="D458" s="32" t="s">
        <v>61</v>
      </c>
      <c r="E458" s="32">
        <v>1.47</v>
      </c>
      <c r="F458" s="32">
        <v>190000</v>
      </c>
      <c r="G458" s="46" t="s">
        <v>65</v>
      </c>
    </row>
    <row r="459" spans="1:7" ht="18.75" x14ac:dyDescent="0.3">
      <c r="A459" s="28">
        <v>245</v>
      </c>
      <c r="B459" s="29">
        <v>26</v>
      </c>
      <c r="C459" s="29" t="s">
        <v>59</v>
      </c>
      <c r="D459" s="29">
        <v>20</v>
      </c>
      <c r="E459" s="29" t="s">
        <v>56</v>
      </c>
      <c r="F459" s="29">
        <v>108000</v>
      </c>
      <c r="G459" s="30" t="s">
        <v>56</v>
      </c>
    </row>
    <row r="460" spans="1:7" ht="18.75" x14ac:dyDescent="0.3">
      <c r="A460" s="31">
        <v>245</v>
      </c>
      <c r="B460" s="32">
        <v>28</v>
      </c>
      <c r="C460" s="32" t="s">
        <v>59</v>
      </c>
      <c r="D460" s="32" t="s">
        <v>61</v>
      </c>
      <c r="E460" s="32">
        <v>2</v>
      </c>
      <c r="F460" s="32">
        <v>210000</v>
      </c>
      <c r="G460" s="46" t="s">
        <v>84</v>
      </c>
    </row>
    <row r="461" spans="1:7" ht="18.75" x14ac:dyDescent="0.3">
      <c r="A461" s="31">
        <v>245</v>
      </c>
      <c r="B461" s="32">
        <v>30</v>
      </c>
      <c r="C461" s="32" t="s">
        <v>59</v>
      </c>
      <c r="D461" s="32" t="s">
        <v>61</v>
      </c>
      <c r="E461" s="32">
        <v>1.05</v>
      </c>
      <c r="F461" s="32">
        <v>210000</v>
      </c>
      <c r="G461" s="46" t="s">
        <v>84</v>
      </c>
    </row>
    <row r="462" spans="1:7" ht="18.75" x14ac:dyDescent="0.3">
      <c r="A462" s="31">
        <v>245</v>
      </c>
      <c r="B462" s="32">
        <v>30</v>
      </c>
      <c r="C462" s="32" t="s">
        <v>59</v>
      </c>
      <c r="D462" s="32" t="s">
        <v>79</v>
      </c>
      <c r="E462" s="32">
        <v>1.1000000000000001</v>
      </c>
      <c r="F462" s="32">
        <v>310000</v>
      </c>
      <c r="G462" s="46" t="s">
        <v>84</v>
      </c>
    </row>
    <row r="463" spans="1:7" ht="18.75" x14ac:dyDescent="0.3">
      <c r="A463" s="69">
        <v>245</v>
      </c>
      <c r="B463" s="70">
        <v>30</v>
      </c>
      <c r="C463" s="70" t="s">
        <v>25</v>
      </c>
      <c r="D463" s="70">
        <v>20</v>
      </c>
      <c r="E463" s="70" t="s">
        <v>56</v>
      </c>
      <c r="F463" s="70">
        <v>85000</v>
      </c>
      <c r="G463" s="71" t="s">
        <v>85</v>
      </c>
    </row>
    <row r="464" spans="1:7" ht="18.75" x14ac:dyDescent="0.3">
      <c r="A464" s="31">
        <v>245</v>
      </c>
      <c r="B464" s="32">
        <v>34</v>
      </c>
      <c r="C464" s="32" t="s">
        <v>59</v>
      </c>
      <c r="D464" s="32" t="s">
        <v>61</v>
      </c>
      <c r="E464" s="32">
        <v>0.9</v>
      </c>
      <c r="F464" s="32">
        <v>210000</v>
      </c>
      <c r="G464" s="46" t="s">
        <v>84</v>
      </c>
    </row>
    <row r="465" spans="1:7" ht="18.75" x14ac:dyDescent="0.3">
      <c r="A465" s="69">
        <v>245</v>
      </c>
      <c r="B465" s="70">
        <v>36</v>
      </c>
      <c r="C465" s="70" t="s">
        <v>25</v>
      </c>
      <c r="D465" s="70">
        <v>20</v>
      </c>
      <c r="E465" s="70" t="s">
        <v>56</v>
      </c>
      <c r="F465" s="70">
        <v>85000</v>
      </c>
      <c r="G465" s="71" t="s">
        <v>85</v>
      </c>
    </row>
    <row r="466" spans="1:7" ht="18.75" x14ac:dyDescent="0.3">
      <c r="A466" s="69">
        <v>245</v>
      </c>
      <c r="B466" s="70">
        <v>40</v>
      </c>
      <c r="C466" s="70" t="s">
        <v>25</v>
      </c>
      <c r="D466" s="70">
        <v>20</v>
      </c>
      <c r="E466" s="70" t="s">
        <v>56</v>
      </c>
      <c r="F466" s="70">
        <v>85000</v>
      </c>
      <c r="G466" s="71" t="s">
        <v>85</v>
      </c>
    </row>
    <row r="467" spans="1:7" ht="18.75" x14ac:dyDescent="0.3">
      <c r="A467" s="28">
        <v>245</v>
      </c>
      <c r="B467" s="29">
        <v>40</v>
      </c>
      <c r="C467" s="29" t="s">
        <v>59</v>
      </c>
      <c r="D467" s="29">
        <v>20</v>
      </c>
      <c r="E467" s="29" t="s">
        <v>56</v>
      </c>
      <c r="F467" s="29">
        <v>108000</v>
      </c>
      <c r="G467" s="30" t="s">
        <v>56</v>
      </c>
    </row>
    <row r="468" spans="1:7" ht="18.75" x14ac:dyDescent="0.3">
      <c r="A468" s="28">
        <v>245</v>
      </c>
      <c r="B468" s="29">
        <v>45</v>
      </c>
      <c r="C468" s="29" t="s">
        <v>59</v>
      </c>
      <c r="D468" s="29">
        <v>20</v>
      </c>
      <c r="E468" s="29" t="s">
        <v>56</v>
      </c>
      <c r="F468" s="29">
        <v>108000</v>
      </c>
      <c r="G468" s="30" t="s">
        <v>56</v>
      </c>
    </row>
    <row r="469" spans="1:7" ht="18.75" x14ac:dyDescent="0.3">
      <c r="A469" s="31">
        <v>245</v>
      </c>
      <c r="B469" s="32">
        <v>45</v>
      </c>
      <c r="C469" s="32" t="s">
        <v>59</v>
      </c>
      <c r="D469" s="32" t="s">
        <v>61</v>
      </c>
      <c r="E469" s="32">
        <v>5.6</v>
      </c>
      <c r="F469" s="32">
        <v>210000</v>
      </c>
      <c r="G469" s="46" t="s">
        <v>84</v>
      </c>
    </row>
    <row r="470" spans="1:7" ht="18.75" x14ac:dyDescent="0.3">
      <c r="A470" s="37">
        <v>245</v>
      </c>
      <c r="B470" s="38">
        <v>48</v>
      </c>
      <c r="C470" s="38" t="s">
        <v>67</v>
      </c>
      <c r="D470" s="38" t="s">
        <v>79</v>
      </c>
      <c r="E470" s="38">
        <v>25.518000000000001</v>
      </c>
      <c r="F470" s="38" t="s">
        <v>57</v>
      </c>
      <c r="G470" s="39" t="s">
        <v>68</v>
      </c>
    </row>
    <row r="471" spans="1:7" ht="18.75" x14ac:dyDescent="0.3">
      <c r="A471" s="31">
        <v>273</v>
      </c>
      <c r="B471" s="32">
        <v>8</v>
      </c>
      <c r="C471" s="32" t="s">
        <v>75</v>
      </c>
      <c r="D471" s="32">
        <v>20</v>
      </c>
      <c r="E471" s="29" t="s">
        <v>56</v>
      </c>
      <c r="F471" s="32" t="s">
        <v>57</v>
      </c>
      <c r="G471" s="33" t="s">
        <v>56</v>
      </c>
    </row>
    <row r="472" spans="1:7" ht="18.75" x14ac:dyDescent="0.3">
      <c r="A472" s="28">
        <v>273</v>
      </c>
      <c r="B472" s="29">
        <v>8</v>
      </c>
      <c r="C472" s="29" t="s">
        <v>55</v>
      </c>
      <c r="D472" s="29">
        <v>20</v>
      </c>
      <c r="E472" s="29" t="s">
        <v>56</v>
      </c>
      <c r="F472" s="29">
        <v>82500</v>
      </c>
      <c r="G472" s="30" t="s">
        <v>56</v>
      </c>
    </row>
    <row r="473" spans="1:7" ht="18.75" x14ac:dyDescent="0.3">
      <c r="A473" s="28">
        <v>273</v>
      </c>
      <c r="B473" s="29">
        <v>9</v>
      </c>
      <c r="C473" s="29" t="s">
        <v>55</v>
      </c>
      <c r="D473" s="29">
        <v>20</v>
      </c>
      <c r="E473" s="29" t="s">
        <v>56</v>
      </c>
      <c r="F473" s="29">
        <v>82500</v>
      </c>
      <c r="G473" s="30" t="s">
        <v>56</v>
      </c>
    </row>
    <row r="474" spans="1:7" ht="18.75" x14ac:dyDescent="0.3">
      <c r="A474" s="28">
        <v>273</v>
      </c>
      <c r="B474" s="29">
        <v>9</v>
      </c>
      <c r="C474" s="29" t="s">
        <v>59</v>
      </c>
      <c r="D474" s="29">
        <v>20</v>
      </c>
      <c r="E474" s="29" t="s">
        <v>56</v>
      </c>
      <c r="F474" s="29">
        <v>108000</v>
      </c>
      <c r="G474" s="30" t="s">
        <v>56</v>
      </c>
    </row>
    <row r="475" spans="1:7" ht="18.75" x14ac:dyDescent="0.3">
      <c r="A475" s="28">
        <v>273</v>
      </c>
      <c r="B475" s="29">
        <v>10</v>
      </c>
      <c r="C475" s="29" t="s">
        <v>55</v>
      </c>
      <c r="D475" s="29">
        <v>20</v>
      </c>
      <c r="E475" s="29" t="s">
        <v>56</v>
      </c>
      <c r="F475" s="29">
        <v>82500</v>
      </c>
      <c r="G475" s="30" t="s">
        <v>56</v>
      </c>
    </row>
    <row r="476" spans="1:7" ht="18.75" x14ac:dyDescent="0.3">
      <c r="A476" s="28">
        <v>273</v>
      </c>
      <c r="B476" s="29">
        <v>10</v>
      </c>
      <c r="C476" s="29" t="s">
        <v>59</v>
      </c>
      <c r="D476" s="29">
        <v>20</v>
      </c>
      <c r="E476" s="29" t="s">
        <v>56</v>
      </c>
      <c r="F476" s="29">
        <v>108000</v>
      </c>
      <c r="G476" s="30" t="s">
        <v>56</v>
      </c>
    </row>
    <row r="477" spans="1:7" ht="18.75" x14ac:dyDescent="0.3">
      <c r="A477" s="28">
        <v>273</v>
      </c>
      <c r="B477" s="29">
        <v>12</v>
      </c>
      <c r="C477" s="29" t="s">
        <v>55</v>
      </c>
      <c r="D477" s="29">
        <v>20</v>
      </c>
      <c r="E477" s="29" t="s">
        <v>56</v>
      </c>
      <c r="F477" s="29">
        <v>82500</v>
      </c>
      <c r="G477" s="30" t="s">
        <v>56</v>
      </c>
    </row>
    <row r="478" spans="1:7" ht="18.75" x14ac:dyDescent="0.3">
      <c r="A478" s="28">
        <v>273</v>
      </c>
      <c r="B478" s="29">
        <v>12</v>
      </c>
      <c r="C478" s="29" t="s">
        <v>59</v>
      </c>
      <c r="D478" s="29">
        <v>20</v>
      </c>
      <c r="E478" s="29" t="s">
        <v>56</v>
      </c>
      <c r="F478" s="29">
        <v>108000</v>
      </c>
      <c r="G478" s="30" t="s">
        <v>56</v>
      </c>
    </row>
    <row r="479" spans="1:7" ht="18.75" x14ac:dyDescent="0.3">
      <c r="A479" s="28">
        <v>273</v>
      </c>
      <c r="B479" s="29">
        <v>12</v>
      </c>
      <c r="C479" s="29" t="s">
        <v>59</v>
      </c>
      <c r="D479" s="29">
        <v>20</v>
      </c>
      <c r="E479" s="29" t="s">
        <v>56</v>
      </c>
      <c r="F479" s="29">
        <v>108000</v>
      </c>
      <c r="G479" s="30" t="s">
        <v>56</v>
      </c>
    </row>
    <row r="480" spans="1:7" ht="18.75" x14ac:dyDescent="0.3">
      <c r="A480" s="34">
        <v>273</v>
      </c>
      <c r="B480" s="35">
        <v>13</v>
      </c>
      <c r="C480" s="35" t="s">
        <v>59</v>
      </c>
      <c r="D480" s="35" t="s">
        <v>61</v>
      </c>
      <c r="E480" s="35">
        <v>0.18</v>
      </c>
      <c r="F480" s="35">
        <v>200000</v>
      </c>
      <c r="G480" s="36" t="s">
        <v>66</v>
      </c>
    </row>
    <row r="481" spans="1:7" ht="18.75" x14ac:dyDescent="0.3">
      <c r="A481" s="37">
        <v>273</v>
      </c>
      <c r="B481" s="38">
        <v>13</v>
      </c>
      <c r="C481" s="38" t="s">
        <v>67</v>
      </c>
      <c r="D481" s="38" t="s">
        <v>61</v>
      </c>
      <c r="E481" s="38">
        <v>11.544</v>
      </c>
      <c r="F481" s="38" t="s">
        <v>57</v>
      </c>
      <c r="G481" s="39" t="s">
        <v>68</v>
      </c>
    </row>
    <row r="482" spans="1:7" ht="18.75" x14ac:dyDescent="0.3">
      <c r="A482" s="28">
        <v>273</v>
      </c>
      <c r="B482" s="29">
        <v>14</v>
      </c>
      <c r="C482" s="29" t="s">
        <v>55</v>
      </c>
      <c r="D482" s="29">
        <v>20</v>
      </c>
      <c r="E482" s="29" t="s">
        <v>56</v>
      </c>
      <c r="F482" s="29">
        <v>82500</v>
      </c>
      <c r="G482" s="30" t="s">
        <v>56</v>
      </c>
    </row>
    <row r="483" spans="1:7" ht="18.75" x14ac:dyDescent="0.3">
      <c r="A483" s="28">
        <v>273</v>
      </c>
      <c r="B483" s="29">
        <v>16</v>
      </c>
      <c r="C483" s="29" t="s">
        <v>59</v>
      </c>
      <c r="D483" s="29">
        <v>20</v>
      </c>
      <c r="E483" s="29" t="s">
        <v>56</v>
      </c>
      <c r="F483" s="29">
        <v>108000</v>
      </c>
      <c r="G483" s="30" t="s">
        <v>56</v>
      </c>
    </row>
    <row r="484" spans="1:7" ht="18.75" x14ac:dyDescent="0.3">
      <c r="A484" s="56">
        <v>273</v>
      </c>
      <c r="B484" s="57">
        <v>20</v>
      </c>
      <c r="C484" s="57" t="s">
        <v>59</v>
      </c>
      <c r="D484" s="57" t="s">
        <v>77</v>
      </c>
      <c r="E484" s="57">
        <f>1.38-0.73</f>
        <v>0.64999999999999991</v>
      </c>
      <c r="F484" s="57">
        <v>120000</v>
      </c>
      <c r="G484" s="58" t="s">
        <v>65</v>
      </c>
    </row>
    <row r="485" spans="1:7" ht="18.75" x14ac:dyDescent="0.3">
      <c r="A485" s="31">
        <v>273</v>
      </c>
      <c r="B485" s="32">
        <v>20</v>
      </c>
      <c r="C485" s="32" t="s">
        <v>59</v>
      </c>
      <c r="D485" s="32" t="s">
        <v>77</v>
      </c>
      <c r="E485" s="32">
        <v>1.1000000000000001</v>
      </c>
      <c r="F485" s="32">
        <v>140000</v>
      </c>
      <c r="G485" s="46" t="s">
        <v>84</v>
      </c>
    </row>
    <row r="486" spans="1:7" ht="18.75" x14ac:dyDescent="0.3">
      <c r="A486" s="28">
        <v>273</v>
      </c>
      <c r="B486" s="29">
        <v>20</v>
      </c>
      <c r="C486" s="29" t="s">
        <v>59</v>
      </c>
      <c r="D486" s="29">
        <v>20</v>
      </c>
      <c r="E486" s="29" t="s">
        <v>56</v>
      </c>
      <c r="F486" s="29">
        <v>108000</v>
      </c>
      <c r="G486" s="30" t="s">
        <v>56</v>
      </c>
    </row>
    <row r="487" spans="1:7" ht="18.75" x14ac:dyDescent="0.3">
      <c r="A487" s="31">
        <v>273</v>
      </c>
      <c r="B487" s="32">
        <v>20</v>
      </c>
      <c r="C487" s="32" t="s">
        <v>59</v>
      </c>
      <c r="D487" s="32" t="s">
        <v>61</v>
      </c>
      <c r="E487" s="32">
        <v>1.99</v>
      </c>
      <c r="F487" s="32">
        <v>210000</v>
      </c>
      <c r="G487" s="46" t="s">
        <v>84</v>
      </c>
    </row>
    <row r="488" spans="1:7" ht="18.75" x14ac:dyDescent="0.3">
      <c r="A488" s="43">
        <v>273</v>
      </c>
      <c r="B488" s="44">
        <v>22</v>
      </c>
      <c r="C488" s="44" t="s">
        <v>67</v>
      </c>
      <c r="D488" s="44" t="s">
        <v>61</v>
      </c>
      <c r="E488" s="44">
        <v>26.038</v>
      </c>
      <c r="F488" s="44" t="s">
        <v>57</v>
      </c>
      <c r="G488" s="45" t="s">
        <v>56</v>
      </c>
    </row>
    <row r="489" spans="1:7" ht="18.75" x14ac:dyDescent="0.3">
      <c r="A489" s="47">
        <v>273</v>
      </c>
      <c r="B489" s="48">
        <v>22</v>
      </c>
      <c r="C489" s="48" t="s">
        <v>59</v>
      </c>
      <c r="D489" s="48" t="s">
        <v>61</v>
      </c>
      <c r="E489" s="48">
        <v>3.5</v>
      </c>
      <c r="F489" s="48">
        <v>190000</v>
      </c>
      <c r="G489" s="49" t="s">
        <v>65</v>
      </c>
    </row>
    <row r="490" spans="1:7" ht="18.75" x14ac:dyDescent="0.3">
      <c r="A490" s="47">
        <v>273</v>
      </c>
      <c r="B490" s="48">
        <v>22</v>
      </c>
      <c r="C490" s="48" t="s">
        <v>59</v>
      </c>
      <c r="D490" s="48" t="s">
        <v>61</v>
      </c>
      <c r="E490" s="48">
        <v>3.9</v>
      </c>
      <c r="F490" s="48">
        <v>190000</v>
      </c>
      <c r="G490" s="49" t="s">
        <v>65</v>
      </c>
    </row>
    <row r="491" spans="1:7" ht="18.75" x14ac:dyDescent="0.3">
      <c r="A491" s="37">
        <v>273</v>
      </c>
      <c r="B491" s="38">
        <v>22</v>
      </c>
      <c r="C491" s="38" t="s">
        <v>67</v>
      </c>
      <c r="D491" s="38" t="s">
        <v>61</v>
      </c>
      <c r="E491" s="38">
        <v>39.1</v>
      </c>
      <c r="F491" s="38" t="s">
        <v>57</v>
      </c>
      <c r="G491" s="39" t="s">
        <v>68</v>
      </c>
    </row>
    <row r="492" spans="1:7" ht="18.75" x14ac:dyDescent="0.3">
      <c r="A492" s="31">
        <v>273</v>
      </c>
      <c r="B492" s="32">
        <v>22</v>
      </c>
      <c r="C492" s="32" t="s">
        <v>59</v>
      </c>
      <c r="D492" s="32" t="s">
        <v>61</v>
      </c>
      <c r="E492" s="32">
        <v>1.2</v>
      </c>
      <c r="F492" s="32">
        <v>210000</v>
      </c>
      <c r="G492" s="46" t="s">
        <v>84</v>
      </c>
    </row>
    <row r="493" spans="1:7" ht="18.75" x14ac:dyDescent="0.3">
      <c r="A493" s="28">
        <v>273</v>
      </c>
      <c r="B493" s="29">
        <v>22</v>
      </c>
      <c r="C493" s="29" t="s">
        <v>59</v>
      </c>
      <c r="D493" s="29">
        <v>20</v>
      </c>
      <c r="E493" s="29" t="s">
        <v>56</v>
      </c>
      <c r="F493" s="29">
        <v>108000</v>
      </c>
      <c r="G493" s="30" t="s">
        <v>56</v>
      </c>
    </row>
    <row r="494" spans="1:7" ht="18.75" x14ac:dyDescent="0.3">
      <c r="A494" s="28">
        <v>273</v>
      </c>
      <c r="B494" s="29">
        <v>25</v>
      </c>
      <c r="C494" s="29" t="s">
        <v>59</v>
      </c>
      <c r="D494" s="29">
        <v>20</v>
      </c>
      <c r="E494" s="29" t="s">
        <v>56</v>
      </c>
      <c r="F494" s="29">
        <v>108000</v>
      </c>
      <c r="G494" s="30" t="s">
        <v>56</v>
      </c>
    </row>
    <row r="495" spans="1:7" ht="18.75" x14ac:dyDescent="0.3">
      <c r="A495" s="69">
        <v>273</v>
      </c>
      <c r="B495" s="70">
        <v>25</v>
      </c>
      <c r="C495" s="70" t="s">
        <v>25</v>
      </c>
      <c r="D495" s="70">
        <v>20</v>
      </c>
      <c r="E495" s="70" t="s">
        <v>56</v>
      </c>
      <c r="F495" s="70">
        <v>85000</v>
      </c>
      <c r="G495" s="71" t="s">
        <v>85</v>
      </c>
    </row>
    <row r="496" spans="1:7" ht="18.75" x14ac:dyDescent="0.3">
      <c r="A496" s="31">
        <v>273</v>
      </c>
      <c r="B496" s="32">
        <v>25</v>
      </c>
      <c r="C496" s="32" t="s">
        <v>67</v>
      </c>
      <c r="D496" s="32" t="s">
        <v>61</v>
      </c>
      <c r="E496" s="32">
        <f>1.292-0.32</f>
        <v>0.97199999999999998</v>
      </c>
      <c r="F496" s="32">
        <v>190000</v>
      </c>
      <c r="G496" s="33" t="s">
        <v>65</v>
      </c>
    </row>
    <row r="497" spans="1:7" ht="18.75" x14ac:dyDescent="0.3">
      <c r="A497" s="37">
        <v>273</v>
      </c>
      <c r="B497" s="38">
        <v>26</v>
      </c>
      <c r="C497" s="38" t="s">
        <v>67</v>
      </c>
      <c r="D497" s="38" t="s">
        <v>61</v>
      </c>
      <c r="E497" s="38">
        <v>12.961</v>
      </c>
      <c r="F497" s="38" t="s">
        <v>57</v>
      </c>
      <c r="G497" s="39" t="s">
        <v>68</v>
      </c>
    </row>
    <row r="498" spans="1:7" ht="18.75" x14ac:dyDescent="0.3">
      <c r="A498" s="43">
        <v>273</v>
      </c>
      <c r="B498" s="44">
        <v>26</v>
      </c>
      <c r="C498" s="44" t="s">
        <v>67</v>
      </c>
      <c r="D498" s="44" t="s">
        <v>61</v>
      </c>
      <c r="E498" s="44">
        <v>1.911</v>
      </c>
      <c r="F498" s="44" t="s">
        <v>57</v>
      </c>
      <c r="G498" s="45" t="s">
        <v>56</v>
      </c>
    </row>
    <row r="499" spans="1:7" ht="18.75" x14ac:dyDescent="0.3">
      <c r="A499" s="31">
        <v>273</v>
      </c>
      <c r="B499" s="32">
        <v>26</v>
      </c>
      <c r="C499" s="32" t="s">
        <v>59</v>
      </c>
      <c r="D499" s="32" t="s">
        <v>77</v>
      </c>
      <c r="E499" s="32">
        <v>2</v>
      </c>
      <c r="F499" s="32">
        <v>140000</v>
      </c>
      <c r="G499" s="46" t="s">
        <v>84</v>
      </c>
    </row>
    <row r="500" spans="1:7" ht="18.75" x14ac:dyDescent="0.3">
      <c r="A500" s="28">
        <v>273</v>
      </c>
      <c r="B500" s="29">
        <v>26</v>
      </c>
      <c r="C500" s="29" t="s">
        <v>59</v>
      </c>
      <c r="D500" s="29">
        <v>20</v>
      </c>
      <c r="E500" s="29" t="s">
        <v>56</v>
      </c>
      <c r="F500" s="29">
        <v>108000</v>
      </c>
      <c r="G500" s="30" t="s">
        <v>56</v>
      </c>
    </row>
    <row r="501" spans="1:7" ht="18.75" x14ac:dyDescent="0.3">
      <c r="A501" s="69">
        <v>273</v>
      </c>
      <c r="B501" s="70">
        <v>28</v>
      </c>
      <c r="C501" s="70" t="s">
        <v>25</v>
      </c>
      <c r="D501" s="70">
        <v>20</v>
      </c>
      <c r="E501" s="70" t="s">
        <v>56</v>
      </c>
      <c r="F501" s="70">
        <v>85000</v>
      </c>
      <c r="G501" s="72" t="s">
        <v>85</v>
      </c>
    </row>
    <row r="502" spans="1:7" ht="18.75" x14ac:dyDescent="0.3">
      <c r="A502" s="31">
        <v>273</v>
      </c>
      <c r="B502" s="32">
        <v>28</v>
      </c>
      <c r="C502" s="32" t="s">
        <v>59</v>
      </c>
      <c r="D502" s="32">
        <v>20</v>
      </c>
      <c r="E502" s="32" t="s">
        <v>56</v>
      </c>
      <c r="F502" s="32">
        <v>108000</v>
      </c>
      <c r="G502" s="33" t="s">
        <v>56</v>
      </c>
    </row>
    <row r="503" spans="1:7" ht="18.75" x14ac:dyDescent="0.3">
      <c r="A503" s="31">
        <v>273</v>
      </c>
      <c r="B503" s="32">
        <v>28</v>
      </c>
      <c r="C503" s="32" t="s">
        <v>59</v>
      </c>
      <c r="D503" s="32">
        <v>20</v>
      </c>
      <c r="E503" s="32">
        <v>0.5</v>
      </c>
      <c r="F503" s="32">
        <v>108000</v>
      </c>
      <c r="G503" s="33" t="s">
        <v>65</v>
      </c>
    </row>
    <row r="504" spans="1:7" ht="18.75" x14ac:dyDescent="0.3">
      <c r="A504" s="31">
        <v>273</v>
      </c>
      <c r="B504" s="32">
        <v>30</v>
      </c>
      <c r="C504" s="32" t="s">
        <v>25</v>
      </c>
      <c r="D504" s="32">
        <v>20</v>
      </c>
      <c r="E504" s="32">
        <v>24.6</v>
      </c>
      <c r="F504" s="32">
        <v>84000</v>
      </c>
      <c r="G504" s="33" t="s">
        <v>68</v>
      </c>
    </row>
    <row r="505" spans="1:7" ht="18.75" x14ac:dyDescent="0.3">
      <c r="A505" s="37">
        <v>273</v>
      </c>
      <c r="B505" s="38">
        <v>32</v>
      </c>
      <c r="C505" s="38" t="s">
        <v>67</v>
      </c>
      <c r="D505" s="38" t="s">
        <v>61</v>
      </c>
      <c r="E505" s="38">
        <v>3.2280000000000002</v>
      </c>
      <c r="F505" s="38" t="s">
        <v>57</v>
      </c>
      <c r="G505" s="39" t="s">
        <v>68</v>
      </c>
    </row>
    <row r="506" spans="1:7" ht="18.75" x14ac:dyDescent="0.3">
      <c r="A506" s="31">
        <v>273</v>
      </c>
      <c r="B506" s="32">
        <v>32</v>
      </c>
      <c r="C506" s="32" t="s">
        <v>25</v>
      </c>
      <c r="D506" s="32">
        <v>20</v>
      </c>
      <c r="E506" s="32">
        <v>20.3</v>
      </c>
      <c r="F506" s="32">
        <v>84000</v>
      </c>
      <c r="G506" s="33" t="s">
        <v>68</v>
      </c>
    </row>
    <row r="507" spans="1:7" ht="18.75" x14ac:dyDescent="0.3">
      <c r="A507" s="31">
        <v>273</v>
      </c>
      <c r="B507" s="32">
        <v>34</v>
      </c>
      <c r="C507" s="32" t="s">
        <v>25</v>
      </c>
      <c r="D507" s="32">
        <v>20</v>
      </c>
      <c r="E507" s="32">
        <v>4.9000000000000004</v>
      </c>
      <c r="F507" s="32">
        <v>84000</v>
      </c>
      <c r="G507" s="33" t="s">
        <v>68</v>
      </c>
    </row>
    <row r="508" spans="1:7" ht="18.75" x14ac:dyDescent="0.3">
      <c r="A508" s="28">
        <v>273</v>
      </c>
      <c r="B508" s="29">
        <v>32</v>
      </c>
      <c r="C508" s="29" t="s">
        <v>59</v>
      </c>
      <c r="D508" s="29">
        <v>20</v>
      </c>
      <c r="E508" s="29" t="s">
        <v>56</v>
      </c>
      <c r="F508" s="29">
        <v>108000</v>
      </c>
      <c r="G508" s="30" t="s">
        <v>56</v>
      </c>
    </row>
    <row r="509" spans="1:7" ht="18.75" x14ac:dyDescent="0.3">
      <c r="A509" s="31">
        <v>273</v>
      </c>
      <c r="B509" s="32">
        <v>32</v>
      </c>
      <c r="C509" s="32" t="s">
        <v>59</v>
      </c>
      <c r="D509" s="32" t="s">
        <v>61</v>
      </c>
      <c r="E509" s="32">
        <v>8.65</v>
      </c>
      <c r="F509" s="32">
        <v>210000</v>
      </c>
      <c r="G509" s="46" t="s">
        <v>84</v>
      </c>
    </row>
    <row r="510" spans="1:7" ht="18.75" x14ac:dyDescent="0.3">
      <c r="A510" s="31">
        <v>273</v>
      </c>
      <c r="B510" s="32">
        <v>32</v>
      </c>
      <c r="C510" s="32" t="s">
        <v>67</v>
      </c>
      <c r="D510" s="32" t="s">
        <v>61</v>
      </c>
      <c r="E510" s="32">
        <f>0.818-0.115</f>
        <v>0.70299999999999996</v>
      </c>
      <c r="F510" s="32">
        <v>190000</v>
      </c>
      <c r="G510" s="33" t="s">
        <v>65</v>
      </c>
    </row>
    <row r="511" spans="1:7" ht="18.75" x14ac:dyDescent="0.3">
      <c r="A511" s="31">
        <v>273</v>
      </c>
      <c r="B511" s="32">
        <v>32</v>
      </c>
      <c r="C511" s="32" t="s">
        <v>59</v>
      </c>
      <c r="D511" s="32" t="s">
        <v>77</v>
      </c>
      <c r="E511" s="32">
        <v>2.82</v>
      </c>
      <c r="F511" s="32">
        <v>140000</v>
      </c>
      <c r="G511" s="46" t="s">
        <v>84</v>
      </c>
    </row>
    <row r="512" spans="1:7" ht="18.75" x14ac:dyDescent="0.3">
      <c r="A512" s="31">
        <v>273</v>
      </c>
      <c r="B512" s="32">
        <v>32</v>
      </c>
      <c r="C512" s="32" t="s">
        <v>59</v>
      </c>
      <c r="D512" s="32" t="s">
        <v>79</v>
      </c>
      <c r="E512" s="32">
        <v>2.5</v>
      </c>
      <c r="F512" s="32">
        <v>310000</v>
      </c>
      <c r="G512" s="46" t="s">
        <v>84</v>
      </c>
    </row>
    <row r="513" spans="1:7" ht="18.75" x14ac:dyDescent="0.3">
      <c r="A513" s="31">
        <v>273</v>
      </c>
      <c r="B513" s="32">
        <v>34</v>
      </c>
      <c r="C513" s="32" t="s">
        <v>59</v>
      </c>
      <c r="D513" s="32" t="s">
        <v>61</v>
      </c>
      <c r="E513" s="32">
        <v>2.69</v>
      </c>
      <c r="F513" s="32">
        <v>210000</v>
      </c>
      <c r="G513" s="46" t="s">
        <v>84</v>
      </c>
    </row>
    <row r="514" spans="1:7" ht="18.75" x14ac:dyDescent="0.3">
      <c r="A514" s="37">
        <v>273</v>
      </c>
      <c r="B514" s="38">
        <v>36</v>
      </c>
      <c r="C514" s="38" t="s">
        <v>67</v>
      </c>
      <c r="D514" s="38" t="s">
        <v>61</v>
      </c>
      <c r="E514" s="38">
        <v>1.115</v>
      </c>
      <c r="F514" s="38" t="s">
        <v>57</v>
      </c>
      <c r="G514" s="39" t="s">
        <v>68</v>
      </c>
    </row>
    <row r="515" spans="1:7" ht="18.75" x14ac:dyDescent="0.3">
      <c r="A515" s="31">
        <v>273</v>
      </c>
      <c r="B515" s="32">
        <v>36</v>
      </c>
      <c r="C515" s="32" t="s">
        <v>59</v>
      </c>
      <c r="D515" s="32" t="s">
        <v>61</v>
      </c>
      <c r="E515" s="32">
        <v>6.98</v>
      </c>
      <c r="F515" s="32">
        <v>210000</v>
      </c>
      <c r="G515" s="46" t="s">
        <v>84</v>
      </c>
    </row>
    <row r="516" spans="1:7" ht="18.75" x14ac:dyDescent="0.3">
      <c r="A516" s="43">
        <v>273</v>
      </c>
      <c r="B516" s="44">
        <v>36</v>
      </c>
      <c r="C516" s="44" t="s">
        <v>59</v>
      </c>
      <c r="D516" s="44" t="s">
        <v>61</v>
      </c>
      <c r="E516" s="44">
        <v>7.6840000000000002</v>
      </c>
      <c r="F516" s="44" t="s">
        <v>57</v>
      </c>
      <c r="G516" s="45" t="s">
        <v>62</v>
      </c>
    </row>
    <row r="517" spans="1:7" ht="18.75" x14ac:dyDescent="0.3">
      <c r="A517" s="37">
        <v>273</v>
      </c>
      <c r="B517" s="38">
        <v>36</v>
      </c>
      <c r="C517" s="38" t="s">
        <v>67</v>
      </c>
      <c r="D517" s="38" t="s">
        <v>77</v>
      </c>
      <c r="E517" s="38">
        <v>2.1110000000000002</v>
      </c>
      <c r="F517" s="38" t="s">
        <v>57</v>
      </c>
      <c r="G517" s="39" t="s">
        <v>68</v>
      </c>
    </row>
    <row r="518" spans="1:7" ht="18.75" x14ac:dyDescent="0.3">
      <c r="A518" s="31">
        <v>273</v>
      </c>
      <c r="B518" s="32">
        <v>36</v>
      </c>
      <c r="C518" s="32" t="s">
        <v>59</v>
      </c>
      <c r="D518" s="32" t="s">
        <v>79</v>
      </c>
      <c r="E518" s="32">
        <v>2</v>
      </c>
      <c r="F518" s="32">
        <v>310000</v>
      </c>
      <c r="G518" s="46" t="s">
        <v>84</v>
      </c>
    </row>
    <row r="519" spans="1:7" ht="18.75" x14ac:dyDescent="0.3">
      <c r="A519" s="28">
        <v>273</v>
      </c>
      <c r="B519" s="29">
        <v>36</v>
      </c>
      <c r="C519" s="29" t="s">
        <v>59</v>
      </c>
      <c r="D519" s="29">
        <v>20</v>
      </c>
      <c r="E519" s="29" t="s">
        <v>56</v>
      </c>
      <c r="F519" s="29">
        <v>108000</v>
      </c>
      <c r="G519" s="30" t="s">
        <v>56</v>
      </c>
    </row>
    <row r="520" spans="1:7" ht="18.75" x14ac:dyDescent="0.3">
      <c r="A520" s="73">
        <v>273</v>
      </c>
      <c r="B520" s="74">
        <v>36</v>
      </c>
      <c r="C520" s="74" t="s">
        <v>59</v>
      </c>
      <c r="D520" s="74">
        <v>20</v>
      </c>
      <c r="E520" s="74">
        <v>0.89</v>
      </c>
      <c r="F520" s="74">
        <v>108000</v>
      </c>
      <c r="G520" s="75" t="s">
        <v>65</v>
      </c>
    </row>
    <row r="521" spans="1:7" ht="18.75" x14ac:dyDescent="0.3">
      <c r="A521" s="69">
        <v>273</v>
      </c>
      <c r="B521" s="70">
        <v>36</v>
      </c>
      <c r="C521" s="70" t="s">
        <v>25</v>
      </c>
      <c r="D521" s="70">
        <v>20</v>
      </c>
      <c r="E521" s="70" t="s">
        <v>56</v>
      </c>
      <c r="F521" s="70">
        <v>85000</v>
      </c>
      <c r="G521" s="72" t="s">
        <v>85</v>
      </c>
    </row>
    <row r="522" spans="1:7" ht="18.75" x14ac:dyDescent="0.3">
      <c r="A522" s="31">
        <v>273</v>
      </c>
      <c r="B522" s="32">
        <v>40</v>
      </c>
      <c r="C522" s="32" t="s">
        <v>59</v>
      </c>
      <c r="D522" s="32" t="s">
        <v>61</v>
      </c>
      <c r="E522" s="32">
        <v>4.5199999999999996</v>
      </c>
      <c r="F522" s="32">
        <v>210000</v>
      </c>
      <c r="G522" s="46" t="s">
        <v>84</v>
      </c>
    </row>
    <row r="523" spans="1:7" ht="18.75" x14ac:dyDescent="0.3">
      <c r="A523" s="31">
        <v>273</v>
      </c>
      <c r="B523" s="32">
        <v>40</v>
      </c>
      <c r="C523" s="32" t="s">
        <v>59</v>
      </c>
      <c r="D523" s="32" t="s">
        <v>79</v>
      </c>
      <c r="E523" s="32">
        <v>7.01</v>
      </c>
      <c r="F523" s="32">
        <v>310000</v>
      </c>
      <c r="G523" s="46" t="s">
        <v>84</v>
      </c>
    </row>
    <row r="524" spans="1:7" ht="18.75" x14ac:dyDescent="0.3">
      <c r="A524" s="69">
        <v>273</v>
      </c>
      <c r="B524" s="70">
        <v>45</v>
      </c>
      <c r="C524" s="70" t="s">
        <v>25</v>
      </c>
      <c r="D524" s="70">
        <v>20</v>
      </c>
      <c r="E524" s="70" t="s">
        <v>56</v>
      </c>
      <c r="F524" s="70">
        <v>85000</v>
      </c>
      <c r="G524" s="71" t="s">
        <v>85</v>
      </c>
    </row>
    <row r="525" spans="1:7" ht="18.75" x14ac:dyDescent="0.3">
      <c r="A525" s="31">
        <v>299</v>
      </c>
      <c r="B525" s="32">
        <v>10</v>
      </c>
      <c r="C525" s="32" t="s">
        <v>75</v>
      </c>
      <c r="D525" s="32">
        <v>20</v>
      </c>
      <c r="E525" s="29" t="s">
        <v>56</v>
      </c>
      <c r="F525" s="32">
        <v>79500</v>
      </c>
      <c r="G525" s="33" t="s">
        <v>56</v>
      </c>
    </row>
    <row r="526" spans="1:7" ht="18.75" x14ac:dyDescent="0.3">
      <c r="A526" s="69">
        <v>299</v>
      </c>
      <c r="B526" s="70">
        <v>25</v>
      </c>
      <c r="C526" s="70" t="s">
        <v>25</v>
      </c>
      <c r="D526" s="70">
        <v>20</v>
      </c>
      <c r="E526" s="76" t="s">
        <v>56</v>
      </c>
      <c r="F526" s="70">
        <v>85000</v>
      </c>
      <c r="G526" s="72" t="s">
        <v>85</v>
      </c>
    </row>
    <row r="527" spans="1:7" ht="18.75" x14ac:dyDescent="0.3">
      <c r="A527" s="69">
        <v>299</v>
      </c>
      <c r="B527" s="70">
        <v>30</v>
      </c>
      <c r="C527" s="70" t="s">
        <v>25</v>
      </c>
      <c r="D527" s="70">
        <v>20</v>
      </c>
      <c r="E527" s="76" t="s">
        <v>56</v>
      </c>
      <c r="F527" s="70">
        <v>85000</v>
      </c>
      <c r="G527" s="72" t="s">
        <v>85</v>
      </c>
    </row>
    <row r="528" spans="1:7" ht="18.75" x14ac:dyDescent="0.3">
      <c r="A528" s="69">
        <v>299</v>
      </c>
      <c r="B528" s="70">
        <v>45</v>
      </c>
      <c r="C528" s="70" t="s">
        <v>25</v>
      </c>
      <c r="D528" s="70">
        <v>20</v>
      </c>
      <c r="E528" s="76" t="s">
        <v>56</v>
      </c>
      <c r="F528" s="70">
        <v>85000</v>
      </c>
      <c r="G528" s="72" t="s">
        <v>85</v>
      </c>
    </row>
    <row r="529" spans="1:7" ht="18.75" x14ac:dyDescent="0.3">
      <c r="A529" s="69">
        <v>299</v>
      </c>
      <c r="B529" s="70">
        <v>50</v>
      </c>
      <c r="C529" s="70" t="s">
        <v>25</v>
      </c>
      <c r="D529" s="70">
        <v>20</v>
      </c>
      <c r="E529" s="76" t="s">
        <v>56</v>
      </c>
      <c r="F529" s="70">
        <v>85000</v>
      </c>
      <c r="G529" s="72" t="s">
        <v>85</v>
      </c>
    </row>
    <row r="530" spans="1:7" ht="18.75" x14ac:dyDescent="0.3">
      <c r="A530" s="31">
        <v>325</v>
      </c>
      <c r="B530" s="32">
        <v>8</v>
      </c>
      <c r="C530" s="32" t="s">
        <v>74</v>
      </c>
      <c r="D530" s="32" t="s">
        <v>34</v>
      </c>
      <c r="E530" s="32">
        <v>6.5</v>
      </c>
      <c r="F530" s="32" t="s">
        <v>57</v>
      </c>
      <c r="G530" s="33" t="s">
        <v>56</v>
      </c>
    </row>
    <row r="531" spans="1:7" ht="18.75" x14ac:dyDescent="0.3">
      <c r="A531" s="31">
        <v>325</v>
      </c>
      <c r="B531" s="32">
        <v>8</v>
      </c>
      <c r="C531" s="32" t="s">
        <v>75</v>
      </c>
      <c r="D531" s="32">
        <v>20</v>
      </c>
      <c r="E531" s="29" t="s">
        <v>56</v>
      </c>
      <c r="F531" s="32" t="s">
        <v>57</v>
      </c>
      <c r="G531" s="33" t="s">
        <v>56</v>
      </c>
    </row>
    <row r="532" spans="1:7" ht="18.75" x14ac:dyDescent="0.3">
      <c r="A532" s="28">
        <v>325</v>
      </c>
      <c r="B532" s="29">
        <v>8</v>
      </c>
      <c r="C532" s="29" t="s">
        <v>55</v>
      </c>
      <c r="D532" s="29">
        <v>20</v>
      </c>
      <c r="E532" s="29" t="s">
        <v>56</v>
      </c>
      <c r="F532" s="29">
        <v>82500</v>
      </c>
      <c r="G532" s="30" t="s">
        <v>56</v>
      </c>
    </row>
    <row r="533" spans="1:7" ht="18.75" x14ac:dyDescent="0.3">
      <c r="A533" s="34">
        <v>325</v>
      </c>
      <c r="B533" s="35">
        <v>8</v>
      </c>
      <c r="C533" s="35" t="s">
        <v>55</v>
      </c>
      <c r="D533" s="35">
        <v>20</v>
      </c>
      <c r="E533" s="35">
        <v>0.71299999999999997</v>
      </c>
      <c r="F533" s="35">
        <v>82500</v>
      </c>
      <c r="G533" s="36" t="s">
        <v>65</v>
      </c>
    </row>
    <row r="534" spans="1:7" ht="18.75" x14ac:dyDescent="0.3">
      <c r="A534" s="31">
        <v>325</v>
      </c>
      <c r="B534" s="32">
        <v>10</v>
      </c>
      <c r="C534" s="32" t="s">
        <v>75</v>
      </c>
      <c r="D534" s="32">
        <v>20</v>
      </c>
      <c r="E534" s="29" t="s">
        <v>56</v>
      </c>
      <c r="F534" s="32" t="s">
        <v>57</v>
      </c>
      <c r="G534" s="33" t="s">
        <v>56</v>
      </c>
    </row>
    <row r="535" spans="1:7" ht="18.75" x14ac:dyDescent="0.3">
      <c r="A535" s="28">
        <v>325</v>
      </c>
      <c r="B535" s="29">
        <v>10</v>
      </c>
      <c r="C535" s="29" t="s">
        <v>55</v>
      </c>
      <c r="D535" s="29">
        <v>20</v>
      </c>
      <c r="E535" s="29" t="s">
        <v>56</v>
      </c>
      <c r="F535" s="29">
        <v>82500</v>
      </c>
      <c r="G535" s="30" t="s">
        <v>56</v>
      </c>
    </row>
    <row r="536" spans="1:7" ht="18.75" x14ac:dyDescent="0.3">
      <c r="A536" s="34">
        <v>325</v>
      </c>
      <c r="B536" s="35">
        <v>10</v>
      </c>
      <c r="C536" s="35" t="s">
        <v>55</v>
      </c>
      <c r="D536" s="35">
        <v>20</v>
      </c>
      <c r="E536" s="35">
        <v>0.92</v>
      </c>
      <c r="F536" s="35">
        <v>82500</v>
      </c>
      <c r="G536" s="36" t="s">
        <v>65</v>
      </c>
    </row>
    <row r="537" spans="1:7" ht="18.75" x14ac:dyDescent="0.3">
      <c r="A537" s="28">
        <v>325</v>
      </c>
      <c r="B537" s="29">
        <v>11</v>
      </c>
      <c r="C537" s="29" t="s">
        <v>55</v>
      </c>
      <c r="D537" s="29">
        <v>20</v>
      </c>
      <c r="E537" s="29" t="s">
        <v>56</v>
      </c>
      <c r="F537" s="29">
        <v>82500</v>
      </c>
      <c r="G537" s="30" t="s">
        <v>56</v>
      </c>
    </row>
    <row r="538" spans="1:7" ht="18.75" x14ac:dyDescent="0.3">
      <c r="A538" s="31">
        <v>325</v>
      </c>
      <c r="B538" s="32">
        <v>12</v>
      </c>
      <c r="C538" s="32" t="s">
        <v>75</v>
      </c>
      <c r="D538" s="32">
        <v>20</v>
      </c>
      <c r="E538" s="29" t="s">
        <v>56</v>
      </c>
      <c r="F538" s="32" t="s">
        <v>57</v>
      </c>
      <c r="G538" s="33" t="s">
        <v>56</v>
      </c>
    </row>
    <row r="539" spans="1:7" ht="18.75" x14ac:dyDescent="0.3">
      <c r="A539" s="28">
        <v>325</v>
      </c>
      <c r="B539" s="29">
        <v>12</v>
      </c>
      <c r="C539" s="29" t="s">
        <v>55</v>
      </c>
      <c r="D539" s="29">
        <v>20</v>
      </c>
      <c r="E539" s="29" t="s">
        <v>56</v>
      </c>
      <c r="F539" s="29">
        <v>82500</v>
      </c>
      <c r="G539" s="30" t="s">
        <v>56</v>
      </c>
    </row>
    <row r="540" spans="1:7" ht="18.75" x14ac:dyDescent="0.3">
      <c r="A540" s="28">
        <v>325</v>
      </c>
      <c r="B540" s="29">
        <v>12</v>
      </c>
      <c r="C540" s="29" t="s">
        <v>59</v>
      </c>
      <c r="D540" s="29">
        <v>20</v>
      </c>
      <c r="E540" s="29" t="s">
        <v>56</v>
      </c>
      <c r="F540" s="29">
        <v>108000</v>
      </c>
      <c r="G540" s="30" t="s">
        <v>56</v>
      </c>
    </row>
    <row r="541" spans="1:7" ht="18.75" x14ac:dyDescent="0.3">
      <c r="A541" s="28">
        <v>325</v>
      </c>
      <c r="B541" s="29">
        <v>13</v>
      </c>
      <c r="C541" s="29" t="s">
        <v>59</v>
      </c>
      <c r="D541" s="29">
        <v>20</v>
      </c>
      <c r="E541" s="29" t="s">
        <v>56</v>
      </c>
      <c r="F541" s="29">
        <v>108000</v>
      </c>
      <c r="G541" s="30" t="s">
        <v>56</v>
      </c>
    </row>
    <row r="542" spans="1:7" ht="18.75" x14ac:dyDescent="0.3">
      <c r="A542" s="31">
        <v>325</v>
      </c>
      <c r="B542" s="32">
        <v>14</v>
      </c>
      <c r="C542" s="32" t="s">
        <v>75</v>
      </c>
      <c r="D542" s="32">
        <v>20</v>
      </c>
      <c r="E542" s="29" t="s">
        <v>56</v>
      </c>
      <c r="F542" s="32">
        <v>79500</v>
      </c>
      <c r="G542" s="33" t="s">
        <v>56</v>
      </c>
    </row>
    <row r="543" spans="1:7" ht="18.75" x14ac:dyDescent="0.3">
      <c r="A543" s="31">
        <v>325</v>
      </c>
      <c r="B543" s="32">
        <v>15</v>
      </c>
      <c r="C543" s="32" t="s">
        <v>74</v>
      </c>
      <c r="D543" s="32" t="s">
        <v>34</v>
      </c>
      <c r="E543" s="32">
        <v>1.4</v>
      </c>
      <c r="F543" s="32">
        <v>80500</v>
      </c>
      <c r="G543" s="33" t="s">
        <v>56</v>
      </c>
    </row>
    <row r="544" spans="1:7" ht="18.75" x14ac:dyDescent="0.3">
      <c r="A544" s="77">
        <v>325</v>
      </c>
      <c r="B544" s="78">
        <v>16</v>
      </c>
      <c r="C544" s="78" t="s">
        <v>59</v>
      </c>
      <c r="D544" s="78">
        <v>20</v>
      </c>
      <c r="E544" s="29" t="s">
        <v>56</v>
      </c>
      <c r="F544" s="78">
        <v>108000</v>
      </c>
      <c r="G544" s="79" t="s">
        <v>56</v>
      </c>
    </row>
    <row r="545" spans="1:7" ht="18.75" x14ac:dyDescent="0.3">
      <c r="A545" s="28">
        <v>325</v>
      </c>
      <c r="B545" s="29">
        <v>18</v>
      </c>
      <c r="C545" s="29" t="s">
        <v>59</v>
      </c>
      <c r="D545" s="29">
        <v>20</v>
      </c>
      <c r="E545" s="29" t="s">
        <v>56</v>
      </c>
      <c r="F545" s="29">
        <v>108000</v>
      </c>
      <c r="G545" s="30" t="s">
        <v>56</v>
      </c>
    </row>
    <row r="546" spans="1:7" ht="18.75" x14ac:dyDescent="0.3">
      <c r="A546" s="31">
        <v>325</v>
      </c>
      <c r="B546" s="32">
        <v>19</v>
      </c>
      <c r="C546" s="32" t="s">
        <v>59</v>
      </c>
      <c r="D546" s="32">
        <v>20</v>
      </c>
      <c r="E546" s="29" t="s">
        <v>56</v>
      </c>
      <c r="F546" s="32">
        <v>108000</v>
      </c>
      <c r="G546" s="33" t="s">
        <v>56</v>
      </c>
    </row>
    <row r="547" spans="1:7" ht="18.75" x14ac:dyDescent="0.3">
      <c r="A547" s="31">
        <v>325</v>
      </c>
      <c r="B547" s="32">
        <v>20</v>
      </c>
      <c r="C547" s="32" t="s">
        <v>59</v>
      </c>
      <c r="D547" s="32" t="s">
        <v>61</v>
      </c>
      <c r="E547" s="32">
        <v>0.65</v>
      </c>
      <c r="F547" s="32">
        <v>210000</v>
      </c>
      <c r="G547" s="46" t="s">
        <v>84</v>
      </c>
    </row>
    <row r="548" spans="1:7" ht="18.75" x14ac:dyDescent="0.3">
      <c r="A548" s="31">
        <v>325</v>
      </c>
      <c r="B548" s="32">
        <v>20</v>
      </c>
      <c r="C548" s="32" t="s">
        <v>59</v>
      </c>
      <c r="D548" s="32" t="s">
        <v>77</v>
      </c>
      <c r="E548" s="32">
        <v>1.39</v>
      </c>
      <c r="F548" s="32">
        <v>140000</v>
      </c>
      <c r="G548" s="46" t="s">
        <v>84</v>
      </c>
    </row>
    <row r="549" spans="1:7" ht="18.75" x14ac:dyDescent="0.3">
      <c r="A549" s="77">
        <v>325</v>
      </c>
      <c r="B549" s="78">
        <v>20</v>
      </c>
      <c r="C549" s="78" t="s">
        <v>59</v>
      </c>
      <c r="D549" s="78">
        <v>20</v>
      </c>
      <c r="E549" s="29" t="s">
        <v>56</v>
      </c>
      <c r="F549" s="78">
        <v>108000</v>
      </c>
      <c r="G549" s="79" t="s">
        <v>56</v>
      </c>
    </row>
    <row r="550" spans="1:7" ht="18.75" x14ac:dyDescent="0.3">
      <c r="A550" s="31">
        <v>325</v>
      </c>
      <c r="B550" s="32">
        <v>24</v>
      </c>
      <c r="C550" s="32" t="s">
        <v>59</v>
      </c>
      <c r="D550" s="32" t="s">
        <v>61</v>
      </c>
      <c r="E550" s="32">
        <v>1.6</v>
      </c>
      <c r="F550" s="32">
        <v>210000</v>
      </c>
      <c r="G550" s="46" t="s">
        <v>84</v>
      </c>
    </row>
    <row r="551" spans="1:7" ht="18.75" x14ac:dyDescent="0.3">
      <c r="A551" s="31">
        <v>325</v>
      </c>
      <c r="B551" s="32">
        <v>24</v>
      </c>
      <c r="C551" s="32" t="s">
        <v>59</v>
      </c>
      <c r="D551" s="32" t="s">
        <v>79</v>
      </c>
      <c r="E551" s="32">
        <v>2.71</v>
      </c>
      <c r="F551" s="32">
        <v>310000</v>
      </c>
      <c r="G551" s="46" t="s">
        <v>84</v>
      </c>
    </row>
    <row r="552" spans="1:7" ht="18.75" x14ac:dyDescent="0.3">
      <c r="A552" s="31">
        <v>325</v>
      </c>
      <c r="B552" s="32">
        <v>25</v>
      </c>
      <c r="C552" s="32" t="s">
        <v>59</v>
      </c>
      <c r="D552" s="32" t="s">
        <v>61</v>
      </c>
      <c r="E552" s="32">
        <v>1.69</v>
      </c>
      <c r="F552" s="32">
        <v>210000</v>
      </c>
      <c r="G552" s="46" t="s">
        <v>84</v>
      </c>
    </row>
    <row r="553" spans="1:7" ht="18.75" x14ac:dyDescent="0.3">
      <c r="A553" s="31">
        <v>325</v>
      </c>
      <c r="B553" s="32">
        <v>25</v>
      </c>
      <c r="C553" s="32" t="s">
        <v>59</v>
      </c>
      <c r="D553" s="32" t="s">
        <v>77</v>
      </c>
      <c r="E553" s="32">
        <v>10.98</v>
      </c>
      <c r="F553" s="32">
        <v>140000</v>
      </c>
      <c r="G553" s="46" t="s">
        <v>84</v>
      </c>
    </row>
    <row r="554" spans="1:7" ht="18.75" x14ac:dyDescent="0.3">
      <c r="A554" s="31">
        <v>325</v>
      </c>
      <c r="B554" s="32">
        <v>25</v>
      </c>
      <c r="C554" s="32" t="s">
        <v>74</v>
      </c>
      <c r="D554" s="32" t="s">
        <v>34</v>
      </c>
      <c r="E554" s="32">
        <v>3.6</v>
      </c>
      <c r="F554" s="32">
        <v>80500</v>
      </c>
      <c r="G554" s="33" t="s">
        <v>56</v>
      </c>
    </row>
    <row r="555" spans="1:7" ht="18.75" x14ac:dyDescent="0.3">
      <c r="A555" s="69">
        <v>325</v>
      </c>
      <c r="B555" s="70">
        <v>25</v>
      </c>
      <c r="C555" s="70" t="s">
        <v>25</v>
      </c>
      <c r="D555" s="70">
        <v>20</v>
      </c>
      <c r="E555" s="70" t="s">
        <v>56</v>
      </c>
      <c r="F555" s="70">
        <v>85000</v>
      </c>
      <c r="G555" s="72" t="s">
        <v>85</v>
      </c>
    </row>
    <row r="556" spans="1:7" ht="18.75" x14ac:dyDescent="0.3">
      <c r="A556" s="37">
        <v>325</v>
      </c>
      <c r="B556" s="38">
        <v>26</v>
      </c>
      <c r="C556" s="38" t="s">
        <v>67</v>
      </c>
      <c r="D556" s="38" t="s">
        <v>61</v>
      </c>
      <c r="E556" s="38">
        <v>20</v>
      </c>
      <c r="F556" s="38" t="s">
        <v>57</v>
      </c>
      <c r="G556" s="39" t="s">
        <v>83</v>
      </c>
    </row>
    <row r="557" spans="1:7" ht="18.75" x14ac:dyDescent="0.3">
      <c r="A557" s="47">
        <v>325</v>
      </c>
      <c r="B557" s="48">
        <v>26</v>
      </c>
      <c r="C557" s="48" t="s">
        <v>67</v>
      </c>
      <c r="D557" s="48" t="s">
        <v>61</v>
      </c>
      <c r="E557" s="48">
        <v>1.64</v>
      </c>
      <c r="F557" s="48">
        <v>180000</v>
      </c>
      <c r="G557" s="49" t="s">
        <v>69</v>
      </c>
    </row>
    <row r="558" spans="1:7" ht="18.75" x14ac:dyDescent="0.3">
      <c r="A558" s="28">
        <v>325</v>
      </c>
      <c r="B558" s="29">
        <v>30</v>
      </c>
      <c r="C558" s="29" t="s">
        <v>59</v>
      </c>
      <c r="D558" s="29">
        <v>20</v>
      </c>
      <c r="E558" s="29" t="s">
        <v>56</v>
      </c>
      <c r="F558" s="29">
        <v>108000</v>
      </c>
      <c r="G558" s="30" t="s">
        <v>56</v>
      </c>
    </row>
    <row r="559" spans="1:7" ht="18.75" x14ac:dyDescent="0.3">
      <c r="A559" s="69">
        <v>325</v>
      </c>
      <c r="B559" s="70">
        <v>30</v>
      </c>
      <c r="C559" s="70" t="s">
        <v>25</v>
      </c>
      <c r="D559" s="70">
        <v>20</v>
      </c>
      <c r="E559" s="70" t="s">
        <v>56</v>
      </c>
      <c r="F559" s="70">
        <v>85000</v>
      </c>
      <c r="G559" s="72" t="s">
        <v>85</v>
      </c>
    </row>
    <row r="560" spans="1:7" ht="18.75" x14ac:dyDescent="0.3">
      <c r="A560" s="37">
        <v>325</v>
      </c>
      <c r="B560" s="38">
        <v>32</v>
      </c>
      <c r="C560" s="38" t="s">
        <v>67</v>
      </c>
      <c r="D560" s="38" t="s">
        <v>61</v>
      </c>
      <c r="E560" s="38">
        <v>36.686</v>
      </c>
      <c r="F560" s="38" t="s">
        <v>57</v>
      </c>
      <c r="G560" s="39" t="s">
        <v>68</v>
      </c>
    </row>
    <row r="561" spans="1:7" ht="18.75" x14ac:dyDescent="0.3">
      <c r="A561" s="69">
        <v>325</v>
      </c>
      <c r="B561" s="70">
        <v>36</v>
      </c>
      <c r="C561" s="70" t="s">
        <v>25</v>
      </c>
      <c r="D561" s="70">
        <v>20</v>
      </c>
      <c r="E561" s="70" t="s">
        <v>56</v>
      </c>
      <c r="F561" s="70">
        <v>85000</v>
      </c>
      <c r="G561" s="72" t="s">
        <v>85</v>
      </c>
    </row>
    <row r="562" spans="1:7" ht="18.75" x14ac:dyDescent="0.3">
      <c r="A562" s="34">
        <v>325</v>
      </c>
      <c r="B562" s="35">
        <v>38</v>
      </c>
      <c r="C562" s="35" t="s">
        <v>59</v>
      </c>
      <c r="D562" s="35" t="s">
        <v>61</v>
      </c>
      <c r="E562" s="35">
        <v>0.47</v>
      </c>
      <c r="F562" s="35">
        <v>200000</v>
      </c>
      <c r="G562" s="36" t="s">
        <v>66</v>
      </c>
    </row>
    <row r="563" spans="1:7" ht="18.75" x14ac:dyDescent="0.3">
      <c r="A563" s="37">
        <v>325</v>
      </c>
      <c r="B563" s="38">
        <v>38</v>
      </c>
      <c r="C563" s="38" t="s">
        <v>86</v>
      </c>
      <c r="D563" s="38" t="s">
        <v>79</v>
      </c>
      <c r="E563" s="38">
        <v>2.7</v>
      </c>
      <c r="F563" s="38" t="s">
        <v>57</v>
      </c>
      <c r="G563" s="39" t="s">
        <v>68</v>
      </c>
    </row>
    <row r="564" spans="1:7" ht="18.75" x14ac:dyDescent="0.3">
      <c r="A564" s="69">
        <v>325</v>
      </c>
      <c r="B564" s="70">
        <v>40</v>
      </c>
      <c r="C564" s="70" t="s">
        <v>25</v>
      </c>
      <c r="D564" s="70">
        <v>20</v>
      </c>
      <c r="E564" s="70" t="s">
        <v>56</v>
      </c>
      <c r="F564" s="70">
        <v>85000</v>
      </c>
      <c r="G564" s="72" t="s">
        <v>85</v>
      </c>
    </row>
    <row r="565" spans="1:7" ht="18.75" x14ac:dyDescent="0.3">
      <c r="A565" s="80">
        <v>325</v>
      </c>
      <c r="B565" s="81">
        <v>40</v>
      </c>
      <c r="C565" s="81" t="s">
        <v>25</v>
      </c>
      <c r="D565" s="81">
        <v>20</v>
      </c>
      <c r="E565" s="81">
        <v>4.5</v>
      </c>
      <c r="F565" s="81">
        <v>84000</v>
      </c>
      <c r="G565" s="82" t="s">
        <v>82</v>
      </c>
    </row>
    <row r="566" spans="1:7" ht="18.75" x14ac:dyDescent="0.3">
      <c r="A566" s="37">
        <v>325</v>
      </c>
      <c r="B566" s="38">
        <v>42</v>
      </c>
      <c r="C566" s="38" t="s">
        <v>67</v>
      </c>
      <c r="D566" s="38" t="s">
        <v>77</v>
      </c>
      <c r="E566" s="38">
        <v>1.03</v>
      </c>
      <c r="F566" s="38" t="s">
        <v>57</v>
      </c>
      <c r="G566" s="39" t="s">
        <v>68</v>
      </c>
    </row>
    <row r="567" spans="1:7" ht="18.75" x14ac:dyDescent="0.3">
      <c r="A567" s="31">
        <v>325</v>
      </c>
      <c r="B567" s="32">
        <v>45</v>
      </c>
      <c r="C567" s="32" t="s">
        <v>59</v>
      </c>
      <c r="D567" s="32" t="s">
        <v>79</v>
      </c>
      <c r="E567" s="32">
        <v>7.03</v>
      </c>
      <c r="F567" s="32">
        <v>310000</v>
      </c>
      <c r="G567" s="46" t="s">
        <v>84</v>
      </c>
    </row>
    <row r="568" spans="1:7" ht="18.75" x14ac:dyDescent="0.3">
      <c r="A568" s="31">
        <v>325</v>
      </c>
      <c r="B568" s="32">
        <v>50</v>
      </c>
      <c r="C568" s="32" t="s">
        <v>59</v>
      </c>
      <c r="D568" s="32" t="s">
        <v>61</v>
      </c>
      <c r="E568" s="32">
        <v>9.9700000000000006</v>
      </c>
      <c r="F568" s="32">
        <v>210000</v>
      </c>
      <c r="G568" s="46" t="s">
        <v>84</v>
      </c>
    </row>
    <row r="569" spans="1:7" ht="18.75" x14ac:dyDescent="0.3">
      <c r="A569" s="28">
        <v>325</v>
      </c>
      <c r="B569" s="29">
        <v>60</v>
      </c>
      <c r="C569" s="29" t="s">
        <v>59</v>
      </c>
      <c r="D569" s="29">
        <v>20</v>
      </c>
      <c r="E569" s="29" t="s">
        <v>56</v>
      </c>
      <c r="F569" s="29">
        <v>108000</v>
      </c>
      <c r="G569" s="30" t="s">
        <v>56</v>
      </c>
    </row>
    <row r="570" spans="1:7" ht="18.75" x14ac:dyDescent="0.3">
      <c r="A570" s="28">
        <v>377</v>
      </c>
      <c r="B570" s="29">
        <v>9</v>
      </c>
      <c r="C570" s="29" t="s">
        <v>55</v>
      </c>
      <c r="D570" s="29">
        <v>20</v>
      </c>
      <c r="E570" s="29" t="s">
        <v>56</v>
      </c>
      <c r="F570" s="29">
        <v>83500</v>
      </c>
      <c r="G570" s="30" t="s">
        <v>56</v>
      </c>
    </row>
    <row r="571" spans="1:7" ht="18.75" x14ac:dyDescent="0.3">
      <c r="A571" s="31">
        <v>377</v>
      </c>
      <c r="B571" s="32">
        <v>10</v>
      </c>
      <c r="C571" s="32" t="s">
        <v>75</v>
      </c>
      <c r="D571" s="32">
        <v>20</v>
      </c>
      <c r="E571" s="29" t="s">
        <v>56</v>
      </c>
      <c r="F571" s="32">
        <v>79500</v>
      </c>
      <c r="G571" s="33" t="s">
        <v>56</v>
      </c>
    </row>
    <row r="572" spans="1:7" ht="18.75" x14ac:dyDescent="0.3">
      <c r="A572" s="28">
        <v>377</v>
      </c>
      <c r="B572" s="29">
        <v>10</v>
      </c>
      <c r="C572" s="29" t="s">
        <v>55</v>
      </c>
      <c r="D572" s="29">
        <v>20</v>
      </c>
      <c r="E572" s="29" t="s">
        <v>56</v>
      </c>
      <c r="F572" s="29">
        <v>83500</v>
      </c>
      <c r="G572" s="30" t="s">
        <v>56</v>
      </c>
    </row>
    <row r="573" spans="1:7" ht="18.75" x14ac:dyDescent="0.3">
      <c r="A573" s="28">
        <v>377</v>
      </c>
      <c r="B573" s="29">
        <v>12</v>
      </c>
      <c r="C573" s="29" t="s">
        <v>55</v>
      </c>
      <c r="D573" s="29">
        <v>20</v>
      </c>
      <c r="E573" s="29" t="s">
        <v>56</v>
      </c>
      <c r="F573" s="29">
        <v>83500</v>
      </c>
      <c r="G573" s="30" t="s">
        <v>56</v>
      </c>
    </row>
    <row r="574" spans="1:7" ht="18.75" x14ac:dyDescent="0.3">
      <c r="A574" s="56">
        <v>377</v>
      </c>
      <c r="B574" s="57">
        <v>13</v>
      </c>
      <c r="C574" s="57" t="s">
        <v>59</v>
      </c>
      <c r="D574" s="57">
        <v>20</v>
      </c>
      <c r="E574" s="57">
        <f>1.4-0.25</f>
        <v>1.1499999999999999</v>
      </c>
      <c r="F574" s="57">
        <v>108000</v>
      </c>
      <c r="G574" s="58" t="s">
        <v>65</v>
      </c>
    </row>
    <row r="575" spans="1:7" ht="18.75" x14ac:dyDescent="0.3">
      <c r="A575" s="28">
        <v>377</v>
      </c>
      <c r="B575" s="29">
        <v>13</v>
      </c>
      <c r="C575" s="29" t="s">
        <v>59</v>
      </c>
      <c r="D575" s="29">
        <v>20</v>
      </c>
      <c r="E575" s="29" t="s">
        <v>56</v>
      </c>
      <c r="F575" s="29">
        <v>108000</v>
      </c>
      <c r="G575" s="30" t="s">
        <v>56</v>
      </c>
    </row>
    <row r="576" spans="1:7" ht="18.75" x14ac:dyDescent="0.3">
      <c r="A576" s="28">
        <v>377</v>
      </c>
      <c r="B576" s="29">
        <v>14</v>
      </c>
      <c r="C576" s="29" t="s">
        <v>59</v>
      </c>
      <c r="D576" s="29">
        <v>20</v>
      </c>
      <c r="E576" s="29" t="s">
        <v>56</v>
      </c>
      <c r="F576" s="29">
        <v>108000</v>
      </c>
      <c r="G576" s="30" t="s">
        <v>56</v>
      </c>
    </row>
    <row r="577" spans="1:7" ht="18.75" x14ac:dyDescent="0.3">
      <c r="A577" s="28">
        <v>377</v>
      </c>
      <c r="B577" s="29">
        <v>16</v>
      </c>
      <c r="C577" s="29" t="s">
        <v>59</v>
      </c>
      <c r="D577" s="29">
        <v>20</v>
      </c>
      <c r="E577" s="29">
        <v>0.65</v>
      </c>
      <c r="F577" s="29">
        <v>108000</v>
      </c>
      <c r="G577" s="30" t="s">
        <v>65</v>
      </c>
    </row>
    <row r="578" spans="1:7" ht="18.75" x14ac:dyDescent="0.3">
      <c r="A578" s="31">
        <v>377</v>
      </c>
      <c r="B578" s="32">
        <v>17</v>
      </c>
      <c r="C578" s="32" t="s">
        <v>59</v>
      </c>
      <c r="D578" s="32" t="s">
        <v>61</v>
      </c>
      <c r="E578" s="32">
        <v>3.81</v>
      </c>
      <c r="F578" s="32">
        <v>210000</v>
      </c>
      <c r="G578" s="46" t="s">
        <v>84</v>
      </c>
    </row>
    <row r="579" spans="1:7" ht="18.75" x14ac:dyDescent="0.3">
      <c r="A579" s="31">
        <v>377</v>
      </c>
      <c r="B579" s="32">
        <v>17</v>
      </c>
      <c r="C579" s="32" t="s">
        <v>59</v>
      </c>
      <c r="D579" s="32" t="s">
        <v>61</v>
      </c>
      <c r="E579" s="32">
        <v>0.5</v>
      </c>
      <c r="F579" s="32">
        <v>120000</v>
      </c>
      <c r="G579" s="33" t="s">
        <v>65</v>
      </c>
    </row>
    <row r="580" spans="1:7" ht="18.75" x14ac:dyDescent="0.3">
      <c r="A580" s="28">
        <v>377</v>
      </c>
      <c r="B580" s="29">
        <v>17</v>
      </c>
      <c r="C580" s="29" t="s">
        <v>87</v>
      </c>
      <c r="D580" s="29" t="s">
        <v>61</v>
      </c>
      <c r="E580" s="29">
        <v>1.3</v>
      </c>
      <c r="F580" s="29">
        <v>90000</v>
      </c>
      <c r="G580" s="30" t="s">
        <v>65</v>
      </c>
    </row>
    <row r="581" spans="1:7" ht="18.75" x14ac:dyDescent="0.3">
      <c r="A581" s="31">
        <v>377</v>
      </c>
      <c r="B581" s="32">
        <v>18</v>
      </c>
      <c r="C581" s="32" t="s">
        <v>59</v>
      </c>
      <c r="D581" s="32" t="s">
        <v>61</v>
      </c>
      <c r="E581" s="32">
        <v>2.42</v>
      </c>
      <c r="F581" s="32">
        <v>210000</v>
      </c>
      <c r="G581" s="46" t="s">
        <v>84</v>
      </c>
    </row>
    <row r="582" spans="1:7" ht="18.75" x14ac:dyDescent="0.3">
      <c r="A582" s="31">
        <v>377</v>
      </c>
      <c r="B582" s="32">
        <v>18</v>
      </c>
      <c r="C582" s="32" t="s">
        <v>87</v>
      </c>
      <c r="D582" s="32" t="s">
        <v>61</v>
      </c>
      <c r="E582" s="32">
        <v>0.75600000000000001</v>
      </c>
      <c r="F582" s="32">
        <v>180000</v>
      </c>
      <c r="G582" s="33" t="s">
        <v>65</v>
      </c>
    </row>
    <row r="583" spans="1:7" ht="18.75" x14ac:dyDescent="0.3">
      <c r="A583" s="28">
        <v>377</v>
      </c>
      <c r="B583" s="29">
        <v>18</v>
      </c>
      <c r="C583" s="29" t="s">
        <v>87</v>
      </c>
      <c r="D583" s="29" t="s">
        <v>61</v>
      </c>
      <c r="E583" s="29">
        <v>0.71299999999999997</v>
      </c>
      <c r="F583" s="29">
        <v>95000</v>
      </c>
      <c r="G583" s="30" t="s">
        <v>65</v>
      </c>
    </row>
    <row r="584" spans="1:7" ht="18.75" x14ac:dyDescent="0.3">
      <c r="A584" s="28">
        <v>377</v>
      </c>
      <c r="B584" s="29">
        <v>20</v>
      </c>
      <c r="C584" s="29" t="s">
        <v>59</v>
      </c>
      <c r="D584" s="29">
        <v>20</v>
      </c>
      <c r="E584" s="29" t="s">
        <v>56</v>
      </c>
      <c r="F584" s="29">
        <v>108000</v>
      </c>
      <c r="G584" s="30" t="s">
        <v>56</v>
      </c>
    </row>
    <row r="585" spans="1:7" ht="18.75" x14ac:dyDescent="0.3">
      <c r="A585" s="31">
        <v>377</v>
      </c>
      <c r="B585" s="32">
        <v>22</v>
      </c>
      <c r="C585" s="32" t="s">
        <v>59</v>
      </c>
      <c r="D585" s="32" t="s">
        <v>61</v>
      </c>
      <c r="E585" s="32">
        <v>2.79</v>
      </c>
      <c r="F585" s="32">
        <v>210000</v>
      </c>
      <c r="G585" s="46" t="s">
        <v>84</v>
      </c>
    </row>
    <row r="586" spans="1:7" ht="18.75" x14ac:dyDescent="0.3">
      <c r="A586" s="69">
        <v>325</v>
      </c>
      <c r="B586" s="70">
        <v>25</v>
      </c>
      <c r="C586" s="70" t="s">
        <v>25</v>
      </c>
      <c r="D586" s="70">
        <v>20</v>
      </c>
      <c r="E586" s="70" t="s">
        <v>56</v>
      </c>
      <c r="F586" s="70">
        <v>85000</v>
      </c>
      <c r="G586" s="71" t="s">
        <v>85</v>
      </c>
    </row>
    <row r="587" spans="1:7" ht="18.75" x14ac:dyDescent="0.3">
      <c r="A587" s="69">
        <v>325</v>
      </c>
      <c r="B587" s="70">
        <v>30</v>
      </c>
      <c r="C587" s="70" t="s">
        <v>25</v>
      </c>
      <c r="D587" s="70">
        <v>20</v>
      </c>
      <c r="E587" s="70" t="s">
        <v>56</v>
      </c>
      <c r="F587" s="70">
        <v>85000</v>
      </c>
      <c r="G587" s="71" t="s">
        <v>85</v>
      </c>
    </row>
    <row r="588" spans="1:7" ht="18.75" x14ac:dyDescent="0.3">
      <c r="A588" s="31">
        <v>377</v>
      </c>
      <c r="B588" s="32">
        <v>32</v>
      </c>
      <c r="C588" s="32" t="s">
        <v>59</v>
      </c>
      <c r="D588" s="32" t="s">
        <v>77</v>
      </c>
      <c r="E588" s="32">
        <v>1.0980000000000001</v>
      </c>
      <c r="F588" s="32">
        <v>140000</v>
      </c>
      <c r="G588" s="46" t="s">
        <v>84</v>
      </c>
    </row>
    <row r="589" spans="1:7" ht="18.75" x14ac:dyDescent="0.3">
      <c r="A589" s="69">
        <v>325</v>
      </c>
      <c r="B589" s="70">
        <v>36</v>
      </c>
      <c r="C589" s="70" t="s">
        <v>25</v>
      </c>
      <c r="D589" s="70">
        <v>20</v>
      </c>
      <c r="E589" s="70" t="s">
        <v>56</v>
      </c>
      <c r="F589" s="70">
        <v>85000</v>
      </c>
      <c r="G589" s="71" t="s">
        <v>85</v>
      </c>
    </row>
    <row r="590" spans="1:7" ht="18.75" x14ac:dyDescent="0.3">
      <c r="A590" s="69">
        <v>325</v>
      </c>
      <c r="B590" s="70">
        <v>40</v>
      </c>
      <c r="C590" s="70" t="s">
        <v>25</v>
      </c>
      <c r="D590" s="70">
        <v>20</v>
      </c>
      <c r="E590" s="70" t="s">
        <v>56</v>
      </c>
      <c r="F590" s="70">
        <v>85000</v>
      </c>
      <c r="G590" s="71" t="s">
        <v>85</v>
      </c>
    </row>
    <row r="591" spans="1:7" ht="18.75" x14ac:dyDescent="0.3">
      <c r="A591" s="31">
        <v>377</v>
      </c>
      <c r="B591" s="32">
        <v>40</v>
      </c>
      <c r="C591" s="32" t="s">
        <v>59</v>
      </c>
      <c r="D591" s="32" t="s">
        <v>61</v>
      </c>
      <c r="E591" s="32">
        <v>4.4800000000000004</v>
      </c>
      <c r="F591" s="32">
        <v>210000</v>
      </c>
      <c r="G591" s="46" t="s">
        <v>84</v>
      </c>
    </row>
    <row r="592" spans="1:7" ht="18.75" x14ac:dyDescent="0.3">
      <c r="A592" s="31">
        <v>377</v>
      </c>
      <c r="B592" s="32">
        <v>45</v>
      </c>
      <c r="C592" s="32" t="s">
        <v>59</v>
      </c>
      <c r="D592" s="32" t="s">
        <v>61</v>
      </c>
      <c r="E592" s="32">
        <v>5.99</v>
      </c>
      <c r="F592" s="32">
        <v>210000</v>
      </c>
      <c r="G592" s="46" t="s">
        <v>84</v>
      </c>
    </row>
    <row r="593" spans="1:7" ht="18.75" x14ac:dyDescent="0.3">
      <c r="A593" s="31">
        <v>377</v>
      </c>
      <c r="B593" s="32">
        <v>45</v>
      </c>
      <c r="C593" s="32" t="s">
        <v>59</v>
      </c>
      <c r="D593" s="32" t="s">
        <v>79</v>
      </c>
      <c r="E593" s="32">
        <v>4.88</v>
      </c>
      <c r="F593" s="32">
        <v>310000</v>
      </c>
      <c r="G593" s="46" t="s">
        <v>84</v>
      </c>
    </row>
    <row r="594" spans="1:7" ht="18.75" x14ac:dyDescent="0.3">
      <c r="A594" s="31">
        <v>377</v>
      </c>
      <c r="B594" s="32">
        <v>50</v>
      </c>
      <c r="C594" s="32" t="s">
        <v>59</v>
      </c>
      <c r="D594" s="32" t="s">
        <v>61</v>
      </c>
      <c r="E594" s="32">
        <v>5.9</v>
      </c>
      <c r="F594" s="32">
        <v>210000</v>
      </c>
      <c r="G594" s="46" t="s">
        <v>84</v>
      </c>
    </row>
    <row r="595" spans="1:7" ht="18.75" x14ac:dyDescent="0.3">
      <c r="A595" s="34">
        <v>377</v>
      </c>
      <c r="B595" s="35">
        <v>50</v>
      </c>
      <c r="C595" s="35" t="s">
        <v>59</v>
      </c>
      <c r="D595" s="35" t="s">
        <v>79</v>
      </c>
      <c r="E595" s="35">
        <v>0.37</v>
      </c>
      <c r="F595" s="35">
        <v>280000</v>
      </c>
      <c r="G595" s="83" t="s">
        <v>66</v>
      </c>
    </row>
    <row r="596" spans="1:7" ht="18.75" x14ac:dyDescent="0.3">
      <c r="A596" s="37">
        <v>377</v>
      </c>
      <c r="B596" s="38">
        <v>50</v>
      </c>
      <c r="C596" s="38" t="s">
        <v>67</v>
      </c>
      <c r="D596" s="38" t="s">
        <v>79</v>
      </c>
      <c r="E596" s="38">
        <v>1</v>
      </c>
      <c r="F596" s="38" t="s">
        <v>57</v>
      </c>
      <c r="G596" s="39" t="s">
        <v>68</v>
      </c>
    </row>
    <row r="597" spans="1:7" ht="18.75" x14ac:dyDescent="0.3">
      <c r="A597" s="69">
        <v>325</v>
      </c>
      <c r="B597" s="70">
        <v>50</v>
      </c>
      <c r="C597" s="70" t="s">
        <v>25</v>
      </c>
      <c r="D597" s="70">
        <v>20</v>
      </c>
      <c r="E597" s="70" t="s">
        <v>56</v>
      </c>
      <c r="F597" s="70">
        <v>85000</v>
      </c>
      <c r="G597" s="72" t="s">
        <v>85</v>
      </c>
    </row>
    <row r="598" spans="1:7" ht="18.75" x14ac:dyDescent="0.3">
      <c r="A598" s="60">
        <v>377</v>
      </c>
      <c r="B598" s="61">
        <v>60</v>
      </c>
      <c r="C598" s="61" t="s">
        <v>59</v>
      </c>
      <c r="D598" s="61" t="s">
        <v>61</v>
      </c>
      <c r="E598" s="61">
        <v>1</v>
      </c>
      <c r="F598" s="61">
        <v>190000</v>
      </c>
      <c r="G598" s="68" t="s">
        <v>65</v>
      </c>
    </row>
    <row r="599" spans="1:7" ht="18.75" x14ac:dyDescent="0.3">
      <c r="A599" s="31">
        <v>377</v>
      </c>
      <c r="B599" s="32">
        <v>70</v>
      </c>
      <c r="C599" s="32" t="s">
        <v>59</v>
      </c>
      <c r="D599" s="32" t="s">
        <v>79</v>
      </c>
      <c r="E599" s="32">
        <v>2.0099999999999998</v>
      </c>
      <c r="F599" s="32">
        <v>310000</v>
      </c>
      <c r="G599" s="46" t="s">
        <v>84</v>
      </c>
    </row>
    <row r="600" spans="1:7" ht="18.75" x14ac:dyDescent="0.3">
      <c r="A600" s="28">
        <v>426</v>
      </c>
      <c r="B600" s="29">
        <v>9</v>
      </c>
      <c r="C600" s="29" t="s">
        <v>55</v>
      </c>
      <c r="D600" s="29">
        <v>20</v>
      </c>
      <c r="E600" s="29" t="s">
        <v>56</v>
      </c>
      <c r="F600" s="29">
        <v>83500</v>
      </c>
      <c r="G600" s="30" t="s">
        <v>56</v>
      </c>
    </row>
    <row r="601" spans="1:7" ht="18.75" x14ac:dyDescent="0.3">
      <c r="A601" s="31">
        <v>426</v>
      </c>
      <c r="B601" s="32">
        <v>10</v>
      </c>
      <c r="C601" s="32" t="s">
        <v>75</v>
      </c>
      <c r="D601" s="32">
        <v>20</v>
      </c>
      <c r="E601" s="29" t="s">
        <v>56</v>
      </c>
      <c r="F601" s="32">
        <v>79500</v>
      </c>
      <c r="G601" s="33" t="s">
        <v>56</v>
      </c>
    </row>
    <row r="602" spans="1:7" ht="18.75" x14ac:dyDescent="0.3">
      <c r="A602" s="28">
        <v>426</v>
      </c>
      <c r="B602" s="29">
        <v>10</v>
      </c>
      <c r="C602" s="29" t="s">
        <v>55</v>
      </c>
      <c r="D602" s="29">
        <v>20</v>
      </c>
      <c r="E602" s="29" t="s">
        <v>56</v>
      </c>
      <c r="F602" s="29">
        <v>83500</v>
      </c>
      <c r="G602" s="30" t="s">
        <v>56</v>
      </c>
    </row>
    <row r="603" spans="1:7" ht="18.75" x14ac:dyDescent="0.3">
      <c r="A603" s="28">
        <v>426</v>
      </c>
      <c r="B603" s="29">
        <v>12</v>
      </c>
      <c r="C603" s="29" t="s">
        <v>55</v>
      </c>
      <c r="D603" s="29">
        <v>20</v>
      </c>
      <c r="E603" s="29" t="s">
        <v>56</v>
      </c>
      <c r="F603" s="29">
        <v>83500</v>
      </c>
      <c r="G603" s="30" t="s">
        <v>56</v>
      </c>
    </row>
    <row r="604" spans="1:7" ht="18.75" x14ac:dyDescent="0.3">
      <c r="A604" s="31">
        <v>426</v>
      </c>
      <c r="B604" s="32">
        <v>12</v>
      </c>
      <c r="C604" s="32" t="s">
        <v>74</v>
      </c>
      <c r="D604" s="32" t="s">
        <v>34</v>
      </c>
      <c r="E604" s="32">
        <v>4</v>
      </c>
      <c r="F604" s="32" t="s">
        <v>57</v>
      </c>
      <c r="G604" s="33" t="s">
        <v>56</v>
      </c>
    </row>
    <row r="605" spans="1:7" ht="18.75" x14ac:dyDescent="0.3">
      <c r="A605" s="28">
        <v>426</v>
      </c>
      <c r="B605" s="29">
        <v>13</v>
      </c>
      <c r="C605" s="29" t="s">
        <v>55</v>
      </c>
      <c r="D605" s="29">
        <v>20</v>
      </c>
      <c r="E605" s="29" t="s">
        <v>56</v>
      </c>
      <c r="F605" s="29">
        <v>83500</v>
      </c>
      <c r="G605" s="30" t="s">
        <v>56</v>
      </c>
    </row>
    <row r="606" spans="1:7" ht="18.75" x14ac:dyDescent="0.3">
      <c r="A606" s="28">
        <v>426</v>
      </c>
      <c r="B606" s="29">
        <v>13</v>
      </c>
      <c r="C606" s="29" t="s">
        <v>59</v>
      </c>
      <c r="D606" s="29">
        <v>20</v>
      </c>
      <c r="E606" s="29" t="s">
        <v>56</v>
      </c>
      <c r="F606" s="29">
        <v>108000</v>
      </c>
      <c r="G606" s="30" t="s">
        <v>56</v>
      </c>
    </row>
    <row r="607" spans="1:7" ht="18.75" x14ac:dyDescent="0.3">
      <c r="A607" s="31">
        <v>426</v>
      </c>
      <c r="B607" s="32">
        <v>15</v>
      </c>
      <c r="C607" s="32" t="s">
        <v>59</v>
      </c>
      <c r="D607" s="32" t="s">
        <v>79</v>
      </c>
      <c r="E607" s="32">
        <v>1.49</v>
      </c>
      <c r="F607" s="32">
        <v>310000</v>
      </c>
      <c r="G607" s="46" t="s">
        <v>84</v>
      </c>
    </row>
    <row r="608" spans="1:7" ht="18.75" x14ac:dyDescent="0.3">
      <c r="A608" s="28">
        <v>426</v>
      </c>
      <c r="B608" s="29">
        <v>16</v>
      </c>
      <c r="C608" s="29" t="s">
        <v>59</v>
      </c>
      <c r="D608" s="29">
        <v>20</v>
      </c>
      <c r="E608" s="29">
        <v>0.82</v>
      </c>
      <c r="F608" s="29">
        <v>108000</v>
      </c>
      <c r="G608" s="30" t="s">
        <v>65</v>
      </c>
    </row>
    <row r="609" spans="1:7" ht="18.75" x14ac:dyDescent="0.3">
      <c r="A609" s="34">
        <v>426</v>
      </c>
      <c r="B609" s="35">
        <v>19</v>
      </c>
      <c r="C609" s="35" t="s">
        <v>59</v>
      </c>
      <c r="D609" s="35" t="s">
        <v>61</v>
      </c>
      <c r="E609" s="35">
        <v>0.39600000000000002</v>
      </c>
      <c r="F609" s="35">
        <v>220000</v>
      </c>
      <c r="G609" s="36" t="s">
        <v>66</v>
      </c>
    </row>
    <row r="610" spans="1:7" ht="18.75" x14ac:dyDescent="0.3">
      <c r="A610" s="37">
        <v>426</v>
      </c>
      <c r="B610" s="38">
        <v>19</v>
      </c>
      <c r="C610" s="38" t="s">
        <v>67</v>
      </c>
      <c r="D610" s="38" t="s">
        <v>61</v>
      </c>
      <c r="E610" s="38">
        <v>6.4</v>
      </c>
      <c r="F610" s="38" t="s">
        <v>57</v>
      </c>
      <c r="G610" s="39" t="s">
        <v>68</v>
      </c>
    </row>
    <row r="611" spans="1:7" ht="18.75" x14ac:dyDescent="0.3">
      <c r="A611" s="37">
        <v>426</v>
      </c>
      <c r="B611" s="38">
        <v>20</v>
      </c>
      <c r="C611" s="38" t="s">
        <v>67</v>
      </c>
      <c r="D611" s="38" t="s">
        <v>61</v>
      </c>
      <c r="E611" s="38">
        <v>12.08</v>
      </c>
      <c r="F611" s="38" t="s">
        <v>57</v>
      </c>
      <c r="G611" s="39" t="s">
        <v>68</v>
      </c>
    </row>
    <row r="612" spans="1:7" ht="18.75" x14ac:dyDescent="0.3">
      <c r="A612" s="28">
        <v>426</v>
      </c>
      <c r="B612" s="29">
        <v>20</v>
      </c>
      <c r="C612" s="29" t="s">
        <v>87</v>
      </c>
      <c r="D612" s="29" t="s">
        <v>61</v>
      </c>
      <c r="E612" s="29">
        <v>0.9</v>
      </c>
      <c r="F612" s="29">
        <v>65000</v>
      </c>
      <c r="G612" s="30" t="s">
        <v>65</v>
      </c>
    </row>
    <row r="613" spans="1:7" ht="18.75" x14ac:dyDescent="0.3">
      <c r="A613" s="37">
        <v>426</v>
      </c>
      <c r="B613" s="38">
        <v>22</v>
      </c>
      <c r="C613" s="38" t="s">
        <v>67</v>
      </c>
      <c r="D613" s="38" t="s">
        <v>61</v>
      </c>
      <c r="E613" s="38">
        <v>6.9320000000000004</v>
      </c>
      <c r="F613" s="38" t="s">
        <v>57</v>
      </c>
      <c r="G613" s="39" t="s">
        <v>68</v>
      </c>
    </row>
    <row r="614" spans="1:7" ht="18.75" x14ac:dyDescent="0.3">
      <c r="A614" s="37">
        <v>426</v>
      </c>
      <c r="B614" s="38">
        <v>24</v>
      </c>
      <c r="C614" s="38" t="s">
        <v>67</v>
      </c>
      <c r="D614" s="38" t="s">
        <v>61</v>
      </c>
      <c r="E614" s="38">
        <v>13.842000000000001</v>
      </c>
      <c r="F614" s="38" t="s">
        <v>57</v>
      </c>
      <c r="G614" s="39" t="s">
        <v>68</v>
      </c>
    </row>
    <row r="615" spans="1:7" ht="18.75" x14ac:dyDescent="0.3">
      <c r="A615" s="80">
        <v>426</v>
      </c>
      <c r="B615" s="81">
        <v>24</v>
      </c>
      <c r="C615" s="81" t="s">
        <v>25</v>
      </c>
      <c r="D615" s="81">
        <v>20</v>
      </c>
      <c r="E615" s="81">
        <v>24.6</v>
      </c>
      <c r="F615" s="81">
        <v>84000</v>
      </c>
      <c r="G615" s="82" t="s">
        <v>82</v>
      </c>
    </row>
    <row r="616" spans="1:7" ht="18.75" x14ac:dyDescent="0.3">
      <c r="A616" s="69">
        <v>426</v>
      </c>
      <c r="B616" s="70">
        <v>25</v>
      </c>
      <c r="C616" s="70" t="s">
        <v>25</v>
      </c>
      <c r="D616" s="70">
        <v>20</v>
      </c>
      <c r="E616" s="70" t="s">
        <v>56</v>
      </c>
      <c r="F616" s="70">
        <v>85000</v>
      </c>
      <c r="G616" s="72" t="s">
        <v>85</v>
      </c>
    </row>
    <row r="617" spans="1:7" ht="18.75" x14ac:dyDescent="0.3">
      <c r="A617" s="80">
        <v>426</v>
      </c>
      <c r="B617" s="81">
        <v>26</v>
      </c>
      <c r="C617" s="81" t="s">
        <v>25</v>
      </c>
      <c r="D617" s="81">
        <v>20</v>
      </c>
      <c r="E617" s="81">
        <v>2.61</v>
      </c>
      <c r="F617" s="81">
        <v>84000</v>
      </c>
      <c r="G617" s="82" t="s">
        <v>82</v>
      </c>
    </row>
    <row r="618" spans="1:7" ht="18.75" x14ac:dyDescent="0.3">
      <c r="A618" s="80">
        <v>426</v>
      </c>
      <c r="B618" s="81">
        <v>32</v>
      </c>
      <c r="C618" s="81" t="s">
        <v>88</v>
      </c>
      <c r="D618" s="81">
        <v>20</v>
      </c>
      <c r="E618" s="81">
        <v>17.399999999999999</v>
      </c>
      <c r="F618" s="81">
        <v>90000</v>
      </c>
      <c r="G618" s="82" t="s">
        <v>82</v>
      </c>
    </row>
    <row r="619" spans="1:7" ht="18.75" x14ac:dyDescent="0.3">
      <c r="A619" s="28">
        <v>426</v>
      </c>
      <c r="B619" s="29">
        <v>32</v>
      </c>
      <c r="C619" s="84" t="s">
        <v>67</v>
      </c>
      <c r="D619" s="29">
        <v>20</v>
      </c>
      <c r="E619" s="29" t="s">
        <v>56</v>
      </c>
      <c r="F619" s="29">
        <v>108000</v>
      </c>
      <c r="G619" s="30" t="s">
        <v>56</v>
      </c>
    </row>
    <row r="620" spans="1:7" ht="18.75" x14ac:dyDescent="0.3">
      <c r="A620" s="31">
        <v>426</v>
      </c>
      <c r="B620" s="32">
        <v>36</v>
      </c>
      <c r="C620" s="32" t="s">
        <v>59</v>
      </c>
      <c r="D620" s="32" t="s">
        <v>61</v>
      </c>
      <c r="E620" s="32">
        <v>3.82</v>
      </c>
      <c r="F620" s="32">
        <v>210000</v>
      </c>
      <c r="G620" s="46" t="s">
        <v>84</v>
      </c>
    </row>
    <row r="621" spans="1:7" ht="18.75" x14ac:dyDescent="0.3">
      <c r="A621" s="31">
        <v>426</v>
      </c>
      <c r="B621" s="32">
        <v>36</v>
      </c>
      <c r="C621" s="32" t="s">
        <v>59</v>
      </c>
      <c r="D621" s="32" t="s">
        <v>77</v>
      </c>
      <c r="E621" s="32">
        <v>2.02</v>
      </c>
      <c r="F621" s="32">
        <v>150000</v>
      </c>
      <c r="G621" s="46" t="s">
        <v>84</v>
      </c>
    </row>
    <row r="622" spans="1:7" ht="18.75" x14ac:dyDescent="0.3">
      <c r="A622" s="31">
        <v>426</v>
      </c>
      <c r="B622" s="32">
        <v>56</v>
      </c>
      <c r="C622" s="32" t="s">
        <v>88</v>
      </c>
      <c r="D622" s="32">
        <v>20</v>
      </c>
      <c r="E622" s="32">
        <v>12.02</v>
      </c>
      <c r="F622" s="32">
        <v>90000</v>
      </c>
      <c r="G622" s="46" t="s">
        <v>82</v>
      </c>
    </row>
    <row r="623" spans="1:7" ht="18.75" x14ac:dyDescent="0.3">
      <c r="A623" s="31">
        <v>465</v>
      </c>
      <c r="B623" s="32">
        <v>18</v>
      </c>
      <c r="C623" s="32" t="s">
        <v>59</v>
      </c>
      <c r="D623" s="32" t="s">
        <v>61</v>
      </c>
      <c r="E623" s="32">
        <v>1</v>
      </c>
      <c r="F623" s="32">
        <v>210000</v>
      </c>
      <c r="G623" s="46" t="s">
        <v>84</v>
      </c>
    </row>
    <row r="624" spans="1:7" ht="18.75" x14ac:dyDescent="0.3">
      <c r="A624" s="31">
        <v>465</v>
      </c>
      <c r="B624" s="32">
        <v>19</v>
      </c>
      <c r="C624" s="32" t="s">
        <v>59</v>
      </c>
      <c r="D624" s="32" t="s">
        <v>61</v>
      </c>
      <c r="E624" s="32">
        <v>4.59</v>
      </c>
      <c r="F624" s="32">
        <v>210000</v>
      </c>
      <c r="G624" s="46" t="s">
        <v>84</v>
      </c>
    </row>
    <row r="625" spans="1:7" ht="18.75" x14ac:dyDescent="0.3">
      <c r="A625" s="31">
        <v>465</v>
      </c>
      <c r="B625" s="32">
        <v>22</v>
      </c>
      <c r="C625" s="32" t="s">
        <v>59</v>
      </c>
      <c r="D625" s="32" t="s">
        <v>61</v>
      </c>
      <c r="E625" s="32">
        <v>0.995</v>
      </c>
      <c r="F625" s="32">
        <v>210000</v>
      </c>
      <c r="G625" s="46" t="s">
        <v>84</v>
      </c>
    </row>
    <row r="626" spans="1:7" ht="18.75" x14ac:dyDescent="0.3">
      <c r="A626" s="31">
        <v>465</v>
      </c>
      <c r="B626" s="32">
        <v>22</v>
      </c>
      <c r="C626" s="32" t="s">
        <v>59</v>
      </c>
      <c r="D626" s="32" t="s">
        <v>79</v>
      </c>
      <c r="E626" s="32">
        <v>2.79</v>
      </c>
      <c r="F626" s="32">
        <v>310000</v>
      </c>
      <c r="G626" s="46" t="s">
        <v>84</v>
      </c>
    </row>
    <row r="627" spans="1:7" ht="18.75" x14ac:dyDescent="0.3">
      <c r="A627" s="31">
        <v>465</v>
      </c>
      <c r="B627" s="32">
        <v>30</v>
      </c>
      <c r="C627" s="32" t="s">
        <v>59</v>
      </c>
      <c r="D627" s="32" t="s">
        <v>61</v>
      </c>
      <c r="E627" s="32">
        <v>1.1000000000000001</v>
      </c>
      <c r="F627" s="32">
        <v>210000</v>
      </c>
      <c r="G627" s="46" t="s">
        <v>84</v>
      </c>
    </row>
    <row r="628" spans="1:7" ht="18.75" x14ac:dyDescent="0.3">
      <c r="A628" s="69">
        <v>426</v>
      </c>
      <c r="B628" s="70">
        <v>30</v>
      </c>
      <c r="C628" s="70" t="s">
        <v>25</v>
      </c>
      <c r="D628" s="70">
        <v>20</v>
      </c>
      <c r="E628" s="70" t="s">
        <v>56</v>
      </c>
      <c r="F628" s="70">
        <v>85000</v>
      </c>
      <c r="G628" s="71" t="s">
        <v>85</v>
      </c>
    </row>
    <row r="629" spans="1:7" ht="18.75" x14ac:dyDescent="0.3">
      <c r="A629" s="31">
        <v>465</v>
      </c>
      <c r="B629" s="32">
        <v>34</v>
      </c>
      <c r="C629" s="32" t="s">
        <v>59</v>
      </c>
      <c r="D629" s="32" t="s">
        <v>61</v>
      </c>
      <c r="E629" s="32">
        <v>15.87</v>
      </c>
      <c r="F629" s="32">
        <v>210000</v>
      </c>
      <c r="G629" s="46" t="s">
        <v>84</v>
      </c>
    </row>
    <row r="630" spans="1:7" ht="18.75" x14ac:dyDescent="0.3">
      <c r="A630" s="69">
        <v>426</v>
      </c>
      <c r="B630" s="70">
        <v>40</v>
      </c>
      <c r="C630" s="70" t="s">
        <v>25</v>
      </c>
      <c r="D630" s="70">
        <v>20</v>
      </c>
      <c r="E630" s="70" t="s">
        <v>56</v>
      </c>
      <c r="F630" s="70">
        <v>85000</v>
      </c>
      <c r="G630" s="71" t="s">
        <v>85</v>
      </c>
    </row>
    <row r="631" spans="1:7" ht="18.75" x14ac:dyDescent="0.3">
      <c r="A631" s="47">
        <v>465</v>
      </c>
      <c r="B631" s="48">
        <v>42</v>
      </c>
      <c r="C631" s="48" t="s">
        <v>59</v>
      </c>
      <c r="D631" s="48" t="s">
        <v>61</v>
      </c>
      <c r="E631" s="48">
        <v>2.87</v>
      </c>
      <c r="F631" s="48">
        <v>190000</v>
      </c>
      <c r="G631" s="49" t="s">
        <v>65</v>
      </c>
    </row>
    <row r="632" spans="1:7" ht="18.75" x14ac:dyDescent="0.3">
      <c r="A632" s="56">
        <v>630</v>
      </c>
      <c r="B632" s="57">
        <v>30</v>
      </c>
      <c r="C632" s="57" t="s">
        <v>67</v>
      </c>
      <c r="D632" s="57" t="s">
        <v>79</v>
      </c>
      <c r="E632" s="57">
        <v>1.1000000000000001</v>
      </c>
      <c r="F632" s="57">
        <v>250000</v>
      </c>
      <c r="G632" s="58" t="s">
        <v>65</v>
      </c>
    </row>
    <row r="633" spans="1:7" ht="18.75" x14ac:dyDescent="0.3">
      <c r="A633" s="31">
        <v>920</v>
      </c>
      <c r="B633" s="32">
        <v>32</v>
      </c>
      <c r="C633" s="32" t="s">
        <v>67</v>
      </c>
      <c r="D633" s="32" t="s">
        <v>79</v>
      </c>
      <c r="E633" s="32">
        <v>9</v>
      </c>
      <c r="F633" s="32" t="s">
        <v>56</v>
      </c>
      <c r="G633" s="33" t="s">
        <v>64</v>
      </c>
    </row>
    <row r="634" spans="1:7" ht="18.75" x14ac:dyDescent="0.3">
      <c r="A634" s="86"/>
      <c r="B634" s="86"/>
      <c r="C634" s="86"/>
      <c r="D634" s="86"/>
      <c r="E634" s="87"/>
      <c r="F634" s="87"/>
      <c r="G634" s="87"/>
    </row>
  </sheetData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0000"/>
    <pageSetUpPr fitToPage="1"/>
  </sheetPr>
  <dimension ref="A1:G311"/>
  <sheetViews>
    <sheetView topLeftCell="A53" zoomScaleNormal="100" zoomScaleSheetLayoutView="70" workbookViewId="0">
      <selection activeCell="E78" sqref="E78"/>
    </sheetView>
  </sheetViews>
  <sheetFormatPr defaultRowHeight="12.75" x14ac:dyDescent="0.2"/>
  <cols>
    <col min="1" max="1" width="8.7109375" customWidth="1"/>
    <col min="2" max="2" width="9.140625" style="15"/>
  </cols>
  <sheetData>
    <row r="1" spans="1:6" ht="18" x14ac:dyDescent="0.25">
      <c r="A1" s="135" t="s">
        <v>179</v>
      </c>
      <c r="B1" s="136"/>
      <c r="C1" s="136"/>
      <c r="D1" s="136"/>
      <c r="E1" s="136"/>
      <c r="F1" s="136"/>
    </row>
    <row r="2" spans="1:6" x14ac:dyDescent="0.2">
      <c r="A2" t="s">
        <v>174</v>
      </c>
      <c r="B2" s="15" t="s">
        <v>175</v>
      </c>
      <c r="C2" t="s">
        <v>3</v>
      </c>
      <c r="D2" t="s">
        <v>176</v>
      </c>
      <c r="E2" t="s">
        <v>50</v>
      </c>
      <c r="F2" t="s">
        <v>177</v>
      </c>
    </row>
    <row r="3" spans="1:6" ht="15" x14ac:dyDescent="0.2">
      <c r="A3" s="109">
        <v>33.700000000000003</v>
      </c>
      <c r="B3" s="109">
        <v>4</v>
      </c>
      <c r="C3" s="109">
        <v>20</v>
      </c>
      <c r="D3" s="109">
        <v>2.5000000000000001E-2</v>
      </c>
      <c r="E3" s="11" t="s">
        <v>25</v>
      </c>
      <c r="F3" s="11">
        <v>82000</v>
      </c>
    </row>
    <row r="4" spans="1:6" ht="15" x14ac:dyDescent="0.2">
      <c r="A4" s="109">
        <v>38</v>
      </c>
      <c r="B4" s="109">
        <v>3.2</v>
      </c>
      <c r="C4" s="109" t="s">
        <v>24</v>
      </c>
      <c r="D4" s="110">
        <v>2.0979999999999999</v>
      </c>
      <c r="E4" s="11" t="s">
        <v>25</v>
      </c>
      <c r="F4" s="11">
        <v>86000</v>
      </c>
    </row>
    <row r="5" spans="1:6" ht="15" x14ac:dyDescent="0.2">
      <c r="A5" s="109">
        <v>40</v>
      </c>
      <c r="B5" s="109">
        <v>3</v>
      </c>
      <c r="C5" s="109">
        <v>20</v>
      </c>
      <c r="D5" s="110">
        <v>0.32500000000000001</v>
      </c>
      <c r="E5" s="11" t="s">
        <v>25</v>
      </c>
      <c r="F5" s="11">
        <v>82000</v>
      </c>
    </row>
    <row r="6" spans="1:6" ht="15" x14ac:dyDescent="0.2">
      <c r="A6" s="109">
        <v>40</v>
      </c>
      <c r="B6" s="109">
        <v>4</v>
      </c>
      <c r="C6" s="109">
        <v>20</v>
      </c>
      <c r="D6" s="110">
        <v>0.51</v>
      </c>
      <c r="E6" s="11" t="s">
        <v>25</v>
      </c>
      <c r="F6" s="11">
        <v>82000</v>
      </c>
    </row>
    <row r="7" spans="1:6" ht="15" x14ac:dyDescent="0.2">
      <c r="A7" s="109">
        <v>57</v>
      </c>
      <c r="B7" s="109">
        <v>4</v>
      </c>
      <c r="C7" s="109">
        <v>20</v>
      </c>
      <c r="D7" s="110">
        <v>0.29499999999999998</v>
      </c>
      <c r="E7" s="11" t="s">
        <v>25</v>
      </c>
      <c r="F7" s="11">
        <v>74000</v>
      </c>
    </row>
    <row r="8" spans="1:6" ht="15" x14ac:dyDescent="0.2">
      <c r="A8" s="109">
        <v>57</v>
      </c>
      <c r="B8" s="109">
        <v>4</v>
      </c>
      <c r="C8" s="109" t="s">
        <v>24</v>
      </c>
      <c r="D8" s="110">
        <v>0.49</v>
      </c>
      <c r="E8" s="11" t="s">
        <v>25</v>
      </c>
      <c r="F8" s="11">
        <v>76000</v>
      </c>
    </row>
    <row r="9" spans="1:6" ht="15" x14ac:dyDescent="0.2">
      <c r="A9" s="109">
        <v>57</v>
      </c>
      <c r="B9" s="109">
        <v>5</v>
      </c>
      <c r="C9" s="109" t="s">
        <v>24</v>
      </c>
      <c r="D9" s="110">
        <v>2.1349999999999998</v>
      </c>
      <c r="E9" s="11" t="s">
        <v>25</v>
      </c>
      <c r="F9" s="11">
        <v>76000</v>
      </c>
    </row>
    <row r="10" spans="1:6" ht="15" x14ac:dyDescent="0.2">
      <c r="A10" s="109">
        <v>57</v>
      </c>
      <c r="B10" s="109">
        <v>6</v>
      </c>
      <c r="C10" s="109">
        <v>10</v>
      </c>
      <c r="D10" s="110">
        <v>0.22</v>
      </c>
      <c r="E10" s="11" t="s">
        <v>25</v>
      </c>
      <c r="F10" s="11">
        <v>74000</v>
      </c>
    </row>
    <row r="11" spans="1:6" ht="15" x14ac:dyDescent="0.2">
      <c r="A11" s="109">
        <v>57</v>
      </c>
      <c r="B11" s="109">
        <v>6</v>
      </c>
      <c r="C11" s="109">
        <v>20</v>
      </c>
      <c r="D11" s="110">
        <v>13.699</v>
      </c>
      <c r="E11" s="11" t="s">
        <v>25</v>
      </c>
      <c r="F11" s="11">
        <v>74000</v>
      </c>
    </row>
    <row r="12" spans="1:6" ht="15" x14ac:dyDescent="0.2">
      <c r="A12" s="109">
        <v>57</v>
      </c>
      <c r="B12" s="109">
        <v>6</v>
      </c>
      <c r="C12" s="109" t="s">
        <v>24</v>
      </c>
      <c r="D12" s="110">
        <v>0.17799999999999999</v>
      </c>
      <c r="E12" s="11" t="s">
        <v>25</v>
      </c>
      <c r="F12" s="11">
        <v>76000</v>
      </c>
    </row>
    <row r="13" spans="1:6" ht="15" x14ac:dyDescent="0.2">
      <c r="A13" s="109">
        <v>57</v>
      </c>
      <c r="B13" s="109">
        <v>6</v>
      </c>
      <c r="C13" s="109" t="s">
        <v>27</v>
      </c>
      <c r="D13" s="110">
        <v>16.303999999999998</v>
      </c>
      <c r="E13" s="11" t="s">
        <v>178</v>
      </c>
      <c r="F13" s="11">
        <v>90000</v>
      </c>
    </row>
    <row r="14" spans="1:6" ht="15" x14ac:dyDescent="0.2">
      <c r="A14" s="109">
        <v>76</v>
      </c>
      <c r="B14" s="109">
        <v>4</v>
      </c>
      <c r="C14" s="109">
        <v>20</v>
      </c>
      <c r="D14" s="110">
        <v>3.2989999999999999</v>
      </c>
      <c r="E14" s="11" t="s">
        <v>25</v>
      </c>
      <c r="F14" s="11">
        <v>74000</v>
      </c>
    </row>
    <row r="15" spans="1:6" ht="15" x14ac:dyDescent="0.2">
      <c r="A15" s="109">
        <v>76</v>
      </c>
      <c r="B15" s="109">
        <v>4</v>
      </c>
      <c r="C15" s="109" t="s">
        <v>24</v>
      </c>
      <c r="D15" s="110">
        <v>1.494</v>
      </c>
      <c r="E15" s="11" t="s">
        <v>25</v>
      </c>
      <c r="F15" s="11">
        <v>76000</v>
      </c>
    </row>
    <row r="16" spans="1:6" ht="15" x14ac:dyDescent="0.2">
      <c r="A16" s="109">
        <v>89</v>
      </c>
      <c r="B16" s="109">
        <v>3.5</v>
      </c>
      <c r="C16" s="109">
        <v>20</v>
      </c>
      <c r="D16" s="110">
        <v>10.385</v>
      </c>
      <c r="E16" s="11" t="s">
        <v>25</v>
      </c>
      <c r="F16" s="11">
        <v>74000</v>
      </c>
    </row>
    <row r="17" spans="1:6" ht="15" x14ac:dyDescent="0.2">
      <c r="A17" s="109">
        <v>89</v>
      </c>
      <c r="B17" s="109">
        <v>3.5</v>
      </c>
      <c r="C17" s="109" t="s">
        <v>24</v>
      </c>
      <c r="D17" s="110">
        <v>0.875</v>
      </c>
      <c r="E17" s="11" t="s">
        <v>25</v>
      </c>
      <c r="F17" s="11">
        <v>76000</v>
      </c>
    </row>
    <row r="18" spans="1:6" ht="15" x14ac:dyDescent="0.2">
      <c r="A18" s="109">
        <v>89</v>
      </c>
      <c r="B18" s="109">
        <v>4</v>
      </c>
      <c r="C18" s="109">
        <v>20</v>
      </c>
      <c r="D18" s="110">
        <v>17.184999999999999</v>
      </c>
      <c r="E18" s="11" t="s">
        <v>25</v>
      </c>
      <c r="F18" s="11">
        <v>74000</v>
      </c>
    </row>
    <row r="19" spans="1:6" ht="15" x14ac:dyDescent="0.2">
      <c r="A19" s="109">
        <v>89</v>
      </c>
      <c r="B19" s="109">
        <v>4</v>
      </c>
      <c r="C19" s="109" t="s">
        <v>24</v>
      </c>
      <c r="D19" s="110">
        <v>0.94799999999999995</v>
      </c>
      <c r="E19" s="11" t="s">
        <v>25</v>
      </c>
      <c r="F19" s="11">
        <v>76000</v>
      </c>
    </row>
    <row r="20" spans="1:6" ht="15" x14ac:dyDescent="0.2">
      <c r="A20" s="109">
        <v>89</v>
      </c>
      <c r="B20" s="109">
        <v>4.5</v>
      </c>
      <c r="C20" s="109" t="s">
        <v>24</v>
      </c>
      <c r="D20" s="110">
        <v>0.19</v>
      </c>
      <c r="E20" s="11" t="s">
        <v>25</v>
      </c>
      <c r="F20" s="11">
        <v>76000</v>
      </c>
    </row>
    <row r="21" spans="1:6" ht="15" x14ac:dyDescent="0.2">
      <c r="A21" s="109">
        <v>89</v>
      </c>
      <c r="B21" s="109">
        <v>5</v>
      </c>
      <c r="C21" s="109">
        <v>20</v>
      </c>
      <c r="D21" s="110">
        <v>2.4950000000000001</v>
      </c>
      <c r="E21" s="11" t="s">
        <v>25</v>
      </c>
      <c r="F21" s="11">
        <v>74000</v>
      </c>
    </row>
    <row r="22" spans="1:6" ht="15" x14ac:dyDescent="0.2">
      <c r="A22" s="109">
        <v>89</v>
      </c>
      <c r="B22" s="109">
        <v>5</v>
      </c>
      <c r="C22" s="109" t="s">
        <v>24</v>
      </c>
      <c r="D22" s="110">
        <v>0.79400000000000004</v>
      </c>
      <c r="E22" s="11" t="s">
        <v>25</v>
      </c>
      <c r="F22" s="11">
        <v>76000</v>
      </c>
    </row>
    <row r="23" spans="1:6" ht="15" x14ac:dyDescent="0.2">
      <c r="A23" s="109">
        <v>89</v>
      </c>
      <c r="B23" s="109">
        <v>6</v>
      </c>
      <c r="C23" s="109">
        <v>20</v>
      </c>
      <c r="D23" s="110">
        <v>31.692</v>
      </c>
      <c r="E23" s="11" t="s">
        <v>25</v>
      </c>
      <c r="F23" s="11">
        <v>74000</v>
      </c>
    </row>
    <row r="24" spans="1:6" ht="15" x14ac:dyDescent="0.2">
      <c r="A24" s="109">
        <v>89</v>
      </c>
      <c r="B24" s="109">
        <v>6</v>
      </c>
      <c r="C24" s="109" t="s">
        <v>24</v>
      </c>
      <c r="D24" s="110">
        <v>4.944</v>
      </c>
      <c r="E24" s="11" t="s">
        <v>25</v>
      </c>
      <c r="F24" s="11">
        <v>76000</v>
      </c>
    </row>
    <row r="25" spans="1:6" ht="15" x14ac:dyDescent="0.2">
      <c r="A25" s="109">
        <v>89</v>
      </c>
      <c r="B25" s="109">
        <v>6</v>
      </c>
      <c r="C25" s="109" t="s">
        <v>27</v>
      </c>
      <c r="D25" s="110">
        <v>2.3650000000000002</v>
      </c>
      <c r="E25" s="11" t="s">
        <v>178</v>
      </c>
      <c r="F25" s="11">
        <v>90000</v>
      </c>
    </row>
    <row r="26" spans="1:6" ht="15" x14ac:dyDescent="0.2">
      <c r="A26" s="109">
        <v>89</v>
      </c>
      <c r="B26" s="109">
        <v>8</v>
      </c>
      <c r="C26" s="109">
        <v>20</v>
      </c>
      <c r="D26" s="110">
        <v>0.92800000000000005</v>
      </c>
      <c r="E26" s="11" t="s">
        <v>25</v>
      </c>
      <c r="F26" s="11">
        <v>74000</v>
      </c>
    </row>
    <row r="27" spans="1:6" ht="15" x14ac:dyDescent="0.2">
      <c r="A27" s="110">
        <v>89</v>
      </c>
      <c r="B27" s="110">
        <v>8</v>
      </c>
      <c r="C27" s="110" t="s">
        <v>24</v>
      </c>
      <c r="D27" s="110">
        <v>4.6420000000000003</v>
      </c>
      <c r="E27" s="11" t="s">
        <v>25</v>
      </c>
      <c r="F27" s="11">
        <v>76000</v>
      </c>
    </row>
    <row r="28" spans="1:6" ht="15" x14ac:dyDescent="0.2">
      <c r="A28" s="110">
        <v>89</v>
      </c>
      <c r="B28" s="110">
        <v>8</v>
      </c>
      <c r="C28" s="110" t="s">
        <v>27</v>
      </c>
      <c r="D28" s="110">
        <v>25.431000000000001</v>
      </c>
      <c r="E28" s="11" t="s">
        <v>178</v>
      </c>
      <c r="F28" s="11">
        <v>90000</v>
      </c>
    </row>
    <row r="29" spans="1:6" ht="15" x14ac:dyDescent="0.2">
      <c r="A29" s="110">
        <v>89</v>
      </c>
      <c r="B29" s="110">
        <v>9</v>
      </c>
      <c r="C29" s="110" t="s">
        <v>24</v>
      </c>
      <c r="D29" s="110">
        <v>2.9</v>
      </c>
      <c r="E29" s="11" t="s">
        <v>25</v>
      </c>
      <c r="F29" s="11">
        <v>76000</v>
      </c>
    </row>
    <row r="30" spans="1:6" ht="15" x14ac:dyDescent="0.2">
      <c r="A30" s="110">
        <v>89</v>
      </c>
      <c r="B30" s="110">
        <v>9</v>
      </c>
      <c r="C30" s="110" t="s">
        <v>27</v>
      </c>
      <c r="D30" s="110">
        <v>16.34</v>
      </c>
      <c r="E30" s="11" t="s">
        <v>178</v>
      </c>
      <c r="F30" s="11">
        <v>90000</v>
      </c>
    </row>
    <row r="31" spans="1:6" ht="15" x14ac:dyDescent="0.2">
      <c r="A31" s="110">
        <v>102</v>
      </c>
      <c r="B31" s="110">
        <v>6.5</v>
      </c>
      <c r="C31" s="110" t="s">
        <v>170</v>
      </c>
      <c r="D31" s="110">
        <v>1.54</v>
      </c>
      <c r="E31" s="11" t="s">
        <v>25</v>
      </c>
      <c r="F31" s="11" t="s">
        <v>178</v>
      </c>
    </row>
    <row r="32" spans="1:6" ht="15" x14ac:dyDescent="0.2">
      <c r="A32" s="110">
        <v>102</v>
      </c>
      <c r="B32" s="110">
        <v>6.5</v>
      </c>
      <c r="C32" s="110" t="s">
        <v>171</v>
      </c>
      <c r="D32" s="110">
        <v>0.45</v>
      </c>
      <c r="E32" s="11" t="s">
        <v>25</v>
      </c>
      <c r="F32" s="11" t="s">
        <v>178</v>
      </c>
    </row>
    <row r="33" spans="1:7" ht="15" x14ac:dyDescent="0.2">
      <c r="A33" s="110">
        <v>108</v>
      </c>
      <c r="B33" s="110">
        <v>5</v>
      </c>
      <c r="C33" s="110">
        <v>20</v>
      </c>
      <c r="D33" s="110">
        <v>0.42</v>
      </c>
      <c r="E33" s="11" t="s">
        <v>25</v>
      </c>
      <c r="F33" s="11">
        <v>74000</v>
      </c>
    </row>
    <row r="34" spans="1:7" ht="15" x14ac:dyDescent="0.2">
      <c r="A34" s="109">
        <v>108</v>
      </c>
      <c r="B34" s="109">
        <v>5</v>
      </c>
      <c r="C34" s="109" t="s">
        <v>24</v>
      </c>
      <c r="D34" s="110">
        <v>4.5259999999999998</v>
      </c>
      <c r="E34" s="11" t="s">
        <v>25</v>
      </c>
      <c r="F34" s="11">
        <v>76000</v>
      </c>
    </row>
    <row r="35" spans="1:7" ht="15" x14ac:dyDescent="0.2">
      <c r="A35" s="109">
        <v>108</v>
      </c>
      <c r="B35" s="109">
        <v>6</v>
      </c>
      <c r="C35" s="109" t="s">
        <v>24</v>
      </c>
      <c r="D35" s="110">
        <v>0.65</v>
      </c>
      <c r="E35" s="11" t="s">
        <v>25</v>
      </c>
      <c r="F35" s="11">
        <v>76000</v>
      </c>
    </row>
    <row r="36" spans="1:7" ht="15" x14ac:dyDescent="0.2">
      <c r="A36" s="109">
        <v>108</v>
      </c>
      <c r="B36" s="109">
        <v>6</v>
      </c>
      <c r="C36" s="109" t="s">
        <v>27</v>
      </c>
      <c r="D36" s="110">
        <v>0.155</v>
      </c>
      <c r="E36" s="11" t="s">
        <v>178</v>
      </c>
      <c r="F36" s="11">
        <v>90000</v>
      </c>
    </row>
    <row r="37" spans="1:7" ht="15" x14ac:dyDescent="0.2">
      <c r="A37" s="109">
        <v>108</v>
      </c>
      <c r="B37" s="109">
        <v>8</v>
      </c>
      <c r="C37" s="109">
        <v>20</v>
      </c>
      <c r="D37" s="110">
        <v>1.84</v>
      </c>
      <c r="E37" s="11" t="s">
        <v>25</v>
      </c>
      <c r="F37" s="11">
        <v>74000</v>
      </c>
    </row>
    <row r="38" spans="1:7" ht="15" x14ac:dyDescent="0.2">
      <c r="A38" s="109">
        <v>108</v>
      </c>
      <c r="B38" s="109">
        <v>8</v>
      </c>
      <c r="C38" s="109" t="s">
        <v>24</v>
      </c>
      <c r="D38" s="110">
        <v>0.16</v>
      </c>
      <c r="E38" s="11" t="s">
        <v>25</v>
      </c>
      <c r="F38" s="11">
        <v>76000</v>
      </c>
    </row>
    <row r="39" spans="1:7" ht="15" x14ac:dyDescent="0.2">
      <c r="A39" s="110">
        <v>114</v>
      </c>
      <c r="B39" s="110">
        <v>6</v>
      </c>
      <c r="C39" s="110" t="s">
        <v>24</v>
      </c>
      <c r="D39" s="110">
        <v>16.922000000000001</v>
      </c>
      <c r="E39" s="11" t="s">
        <v>25</v>
      </c>
      <c r="F39" s="11">
        <v>76000</v>
      </c>
    </row>
    <row r="40" spans="1:7" ht="15" x14ac:dyDescent="0.2">
      <c r="A40" s="109">
        <v>114</v>
      </c>
      <c r="B40" s="109">
        <v>6</v>
      </c>
      <c r="C40" s="109">
        <v>20</v>
      </c>
      <c r="D40" s="110">
        <v>2.72</v>
      </c>
      <c r="E40" s="11" t="s">
        <v>25</v>
      </c>
      <c r="F40" s="11">
        <v>74000</v>
      </c>
    </row>
    <row r="41" spans="1:7" ht="15" x14ac:dyDescent="0.2">
      <c r="A41" s="110">
        <v>114</v>
      </c>
      <c r="B41" s="110">
        <v>6</v>
      </c>
      <c r="C41" s="110" t="s">
        <v>27</v>
      </c>
      <c r="D41" s="110">
        <v>3.1749999999999998</v>
      </c>
      <c r="E41" s="11" t="s">
        <v>178</v>
      </c>
      <c r="F41" s="11">
        <v>90000</v>
      </c>
      <c r="G41" s="114"/>
    </row>
    <row r="42" spans="1:7" ht="15" x14ac:dyDescent="0.2">
      <c r="A42" s="110">
        <v>114</v>
      </c>
      <c r="B42" s="110">
        <v>7</v>
      </c>
      <c r="C42" s="110">
        <v>20</v>
      </c>
      <c r="D42" s="110">
        <v>7.0750000000000002</v>
      </c>
      <c r="E42" s="11" t="s">
        <v>25</v>
      </c>
      <c r="F42" s="11">
        <v>74000</v>
      </c>
    </row>
    <row r="43" spans="1:7" ht="15" x14ac:dyDescent="0.2">
      <c r="A43" s="110">
        <v>114</v>
      </c>
      <c r="B43" s="110">
        <v>7</v>
      </c>
      <c r="C43" s="110" t="s">
        <v>24</v>
      </c>
      <c r="D43" s="110">
        <v>2.77</v>
      </c>
      <c r="E43" s="11" t="s">
        <v>25</v>
      </c>
      <c r="F43" s="11">
        <v>76000</v>
      </c>
    </row>
    <row r="44" spans="1:7" ht="15" x14ac:dyDescent="0.2">
      <c r="A44" s="110">
        <v>114</v>
      </c>
      <c r="B44" s="110">
        <v>8</v>
      </c>
      <c r="C44" s="110" t="s">
        <v>24</v>
      </c>
      <c r="D44" s="110">
        <v>2.56</v>
      </c>
      <c r="E44" s="11" t="s">
        <v>25</v>
      </c>
      <c r="F44" s="11">
        <v>76000</v>
      </c>
    </row>
    <row r="45" spans="1:7" ht="15" x14ac:dyDescent="0.2">
      <c r="A45" s="109">
        <v>114</v>
      </c>
      <c r="B45" s="109">
        <v>8</v>
      </c>
      <c r="C45" s="109">
        <v>20</v>
      </c>
      <c r="D45" s="110">
        <v>3.5449999999999999</v>
      </c>
      <c r="E45" s="11" t="s">
        <v>25</v>
      </c>
      <c r="F45" s="11">
        <v>74000</v>
      </c>
    </row>
    <row r="46" spans="1:7" ht="15" x14ac:dyDescent="0.2">
      <c r="A46" s="110">
        <v>114</v>
      </c>
      <c r="B46" s="110">
        <v>8</v>
      </c>
      <c r="C46" s="110" t="s">
        <v>27</v>
      </c>
      <c r="D46" s="110">
        <v>23.178000000000001</v>
      </c>
      <c r="E46" s="11" t="s">
        <v>178</v>
      </c>
      <c r="F46" s="11">
        <v>90000</v>
      </c>
    </row>
    <row r="47" spans="1:7" ht="15" x14ac:dyDescent="0.2">
      <c r="A47" s="110">
        <v>133</v>
      </c>
      <c r="B47" s="110">
        <v>6</v>
      </c>
      <c r="C47" s="110">
        <v>20</v>
      </c>
      <c r="D47" s="110">
        <v>0.98399999999999999</v>
      </c>
      <c r="E47" s="11" t="s">
        <v>25</v>
      </c>
      <c r="F47" s="11">
        <v>74000</v>
      </c>
    </row>
    <row r="48" spans="1:7" ht="15" x14ac:dyDescent="0.2">
      <c r="A48" s="110">
        <v>159</v>
      </c>
      <c r="B48" s="110">
        <v>5</v>
      </c>
      <c r="C48" s="110">
        <v>10</v>
      </c>
      <c r="D48" s="110">
        <v>0.80500000000000005</v>
      </c>
      <c r="E48" s="11" t="s">
        <v>25</v>
      </c>
      <c r="F48" s="11">
        <v>74000</v>
      </c>
    </row>
    <row r="49" spans="1:6" ht="15" x14ac:dyDescent="0.2">
      <c r="A49" s="110">
        <v>159</v>
      </c>
      <c r="B49" s="110">
        <v>5</v>
      </c>
      <c r="C49" s="110" t="s">
        <v>24</v>
      </c>
      <c r="D49" s="110">
        <v>2.2999999999999998</v>
      </c>
      <c r="E49" s="11" t="s">
        <v>25</v>
      </c>
      <c r="F49" s="11">
        <v>76000</v>
      </c>
    </row>
    <row r="50" spans="1:6" ht="15" x14ac:dyDescent="0.2">
      <c r="A50" s="111">
        <v>159</v>
      </c>
      <c r="B50" s="111">
        <v>6</v>
      </c>
      <c r="C50" s="111">
        <v>20</v>
      </c>
      <c r="D50" s="110">
        <v>7.6550000000000002</v>
      </c>
      <c r="E50" s="11" t="s">
        <v>25</v>
      </c>
      <c r="F50" s="11">
        <v>74000</v>
      </c>
    </row>
    <row r="51" spans="1:6" ht="15" x14ac:dyDescent="0.2">
      <c r="A51" s="111">
        <v>159</v>
      </c>
      <c r="B51" s="111">
        <v>6</v>
      </c>
      <c r="C51" s="111" t="s">
        <v>27</v>
      </c>
      <c r="D51" s="110">
        <v>3.0510000000000002</v>
      </c>
      <c r="E51" s="11" t="s">
        <v>178</v>
      </c>
      <c r="F51" s="11">
        <v>90000</v>
      </c>
    </row>
    <row r="52" spans="1:6" ht="15" x14ac:dyDescent="0.2">
      <c r="A52" s="109">
        <v>159</v>
      </c>
      <c r="B52" s="109">
        <v>6</v>
      </c>
      <c r="C52" s="109" t="s">
        <v>24</v>
      </c>
      <c r="D52" s="110">
        <v>36.704999999999998</v>
      </c>
      <c r="E52" s="11" t="s">
        <v>25</v>
      </c>
      <c r="F52" s="11">
        <v>76000</v>
      </c>
    </row>
    <row r="53" spans="1:6" ht="15" x14ac:dyDescent="0.2">
      <c r="A53" s="109">
        <v>159</v>
      </c>
      <c r="B53" s="109">
        <v>7</v>
      </c>
      <c r="C53" s="110" t="s">
        <v>24</v>
      </c>
      <c r="D53" s="110">
        <v>1.36</v>
      </c>
      <c r="E53" s="11" t="s">
        <v>25</v>
      </c>
      <c r="F53" s="11">
        <v>76000</v>
      </c>
    </row>
    <row r="54" spans="1:6" ht="15" x14ac:dyDescent="0.2">
      <c r="A54" s="109">
        <v>159</v>
      </c>
      <c r="B54" s="109">
        <v>7</v>
      </c>
      <c r="C54" s="110" t="s">
        <v>27</v>
      </c>
      <c r="D54" s="110">
        <v>0.28999999999999998</v>
      </c>
      <c r="E54" s="11" t="s">
        <v>178</v>
      </c>
      <c r="F54" s="11">
        <v>90000</v>
      </c>
    </row>
    <row r="55" spans="1:6" ht="15" x14ac:dyDescent="0.2">
      <c r="A55" s="109">
        <v>159</v>
      </c>
      <c r="B55" s="109">
        <v>8</v>
      </c>
      <c r="C55" s="109">
        <v>20</v>
      </c>
      <c r="D55" s="110">
        <v>20.533999999999999</v>
      </c>
      <c r="E55" s="11" t="s">
        <v>25</v>
      </c>
      <c r="F55" s="11">
        <v>74000</v>
      </c>
    </row>
    <row r="56" spans="1:6" ht="15" x14ac:dyDescent="0.2">
      <c r="A56" s="109">
        <v>159</v>
      </c>
      <c r="B56" s="109">
        <v>8</v>
      </c>
      <c r="C56" s="109" t="s">
        <v>24</v>
      </c>
      <c r="D56" s="110">
        <v>49.12</v>
      </c>
      <c r="E56" s="11" t="s">
        <v>25</v>
      </c>
      <c r="F56" s="11">
        <v>76000</v>
      </c>
    </row>
    <row r="57" spans="1:6" ht="15" x14ac:dyDescent="0.2">
      <c r="A57" s="109">
        <v>159</v>
      </c>
      <c r="B57" s="109">
        <v>8</v>
      </c>
      <c r="C57" s="109" t="s">
        <v>27</v>
      </c>
      <c r="D57" s="110">
        <v>38.31</v>
      </c>
      <c r="E57" s="11" t="s">
        <v>178</v>
      </c>
      <c r="F57" s="11">
        <v>90000</v>
      </c>
    </row>
    <row r="58" spans="1:6" ht="15" x14ac:dyDescent="0.2">
      <c r="A58" s="110">
        <v>219</v>
      </c>
      <c r="B58" s="110">
        <v>6</v>
      </c>
      <c r="C58" s="110" t="s">
        <v>27</v>
      </c>
      <c r="D58" s="110">
        <v>1.31</v>
      </c>
      <c r="E58" s="11" t="s">
        <v>178</v>
      </c>
      <c r="F58" s="11">
        <v>90000</v>
      </c>
    </row>
    <row r="59" spans="1:6" ht="15" x14ac:dyDescent="0.2">
      <c r="A59" s="110">
        <v>219</v>
      </c>
      <c r="B59" s="110">
        <v>10</v>
      </c>
      <c r="C59" s="110" t="s">
        <v>27</v>
      </c>
      <c r="D59" s="110">
        <v>0.65500000000000003</v>
      </c>
      <c r="E59" s="11" t="s">
        <v>178</v>
      </c>
      <c r="F59" s="11">
        <v>90000</v>
      </c>
    </row>
    <row r="60" spans="1:6" ht="15" x14ac:dyDescent="0.2">
      <c r="A60" s="110"/>
      <c r="B60" s="110"/>
      <c r="C60" s="110" t="s">
        <v>172</v>
      </c>
      <c r="D60" s="110">
        <f>SUM(D3:D59)</f>
        <v>397.95100000000002</v>
      </c>
      <c r="E60" s="11"/>
      <c r="F60" s="11"/>
    </row>
    <row r="61" spans="1:6" ht="15.75" x14ac:dyDescent="0.2">
      <c r="A61" s="110"/>
      <c r="B61" s="112" t="s">
        <v>173</v>
      </c>
      <c r="C61" s="110"/>
      <c r="D61" s="110"/>
      <c r="E61" s="11"/>
      <c r="F61" s="11"/>
    </row>
    <row r="62" spans="1:6" ht="15" x14ac:dyDescent="0.2">
      <c r="A62" s="109">
        <v>57</v>
      </c>
      <c r="B62" s="109">
        <v>6</v>
      </c>
      <c r="C62" s="109">
        <v>20</v>
      </c>
      <c r="D62" s="110">
        <v>0.34</v>
      </c>
      <c r="E62" s="11" t="s">
        <v>25</v>
      </c>
      <c r="F62" s="11">
        <v>74000</v>
      </c>
    </row>
    <row r="63" spans="1:6" ht="15" x14ac:dyDescent="0.2">
      <c r="A63" s="109">
        <v>89</v>
      </c>
      <c r="B63" s="109">
        <v>4</v>
      </c>
      <c r="C63" s="109">
        <v>20</v>
      </c>
      <c r="D63" s="110">
        <v>2.36</v>
      </c>
      <c r="E63" s="11" t="s">
        <v>25</v>
      </c>
      <c r="F63" s="11">
        <v>74000</v>
      </c>
    </row>
    <row r="64" spans="1:6" ht="15" x14ac:dyDescent="0.2">
      <c r="A64" s="109">
        <v>89</v>
      </c>
      <c r="B64" s="109">
        <v>5</v>
      </c>
      <c r="C64" s="109">
        <v>20</v>
      </c>
      <c r="D64" s="110">
        <v>0.9</v>
      </c>
      <c r="E64" s="11" t="s">
        <v>25</v>
      </c>
      <c r="F64" s="11">
        <v>74000</v>
      </c>
    </row>
    <row r="65" spans="1:6" ht="15" x14ac:dyDescent="0.2">
      <c r="A65" s="109">
        <v>89</v>
      </c>
      <c r="B65" s="109">
        <v>5</v>
      </c>
      <c r="C65" s="109" t="s">
        <v>24</v>
      </c>
      <c r="D65" s="110">
        <v>1.105</v>
      </c>
      <c r="E65" s="11" t="s">
        <v>25</v>
      </c>
      <c r="F65" s="11">
        <v>76000</v>
      </c>
    </row>
    <row r="66" spans="1:6" ht="15" x14ac:dyDescent="0.2">
      <c r="A66" s="109">
        <v>89</v>
      </c>
      <c r="B66" s="109">
        <v>6</v>
      </c>
      <c r="C66" s="109">
        <v>20</v>
      </c>
      <c r="D66" s="110">
        <v>12.217000000000001</v>
      </c>
      <c r="E66" s="11" t="s">
        <v>25</v>
      </c>
      <c r="F66" s="11">
        <v>74000</v>
      </c>
    </row>
    <row r="67" spans="1:6" ht="15" x14ac:dyDescent="0.2">
      <c r="A67" s="109">
        <v>89</v>
      </c>
      <c r="B67" s="109">
        <v>6</v>
      </c>
      <c r="C67" s="109" t="s">
        <v>24</v>
      </c>
      <c r="D67" s="110">
        <v>0.7</v>
      </c>
      <c r="E67" s="11" t="s">
        <v>25</v>
      </c>
      <c r="F67" s="11">
        <v>76000</v>
      </c>
    </row>
    <row r="68" spans="1:6" ht="15" x14ac:dyDescent="0.2">
      <c r="A68" s="109">
        <v>89</v>
      </c>
      <c r="B68" s="109">
        <v>8</v>
      </c>
      <c r="C68" s="109" t="s">
        <v>24</v>
      </c>
      <c r="D68" s="110">
        <v>2.84</v>
      </c>
      <c r="E68" s="11" t="s">
        <v>25</v>
      </c>
      <c r="F68" s="11">
        <v>74000</v>
      </c>
    </row>
    <row r="69" spans="1:6" ht="15" x14ac:dyDescent="0.2">
      <c r="A69" s="109">
        <v>89</v>
      </c>
      <c r="B69" s="109">
        <v>9</v>
      </c>
      <c r="C69" s="109" t="s">
        <v>24</v>
      </c>
      <c r="D69" s="110">
        <v>0.27</v>
      </c>
      <c r="E69" s="11" t="s">
        <v>25</v>
      </c>
      <c r="F69" s="11">
        <v>76000</v>
      </c>
    </row>
    <row r="70" spans="1:6" ht="15" x14ac:dyDescent="0.2">
      <c r="A70" s="109">
        <v>108</v>
      </c>
      <c r="B70" s="109">
        <v>5</v>
      </c>
      <c r="C70" s="109" t="s">
        <v>24</v>
      </c>
      <c r="D70" s="110">
        <v>13.38</v>
      </c>
      <c r="E70" s="11" t="s">
        <v>25</v>
      </c>
      <c r="F70" s="11">
        <v>76000</v>
      </c>
    </row>
    <row r="71" spans="1:6" ht="15" x14ac:dyDescent="0.2">
      <c r="A71" s="109">
        <v>108</v>
      </c>
      <c r="B71" s="109">
        <v>8</v>
      </c>
      <c r="C71" s="109" t="s">
        <v>24</v>
      </c>
      <c r="D71" s="110">
        <v>0.16</v>
      </c>
      <c r="E71" s="11" t="s">
        <v>25</v>
      </c>
      <c r="F71" s="11">
        <v>76000</v>
      </c>
    </row>
    <row r="72" spans="1:6" ht="15" x14ac:dyDescent="0.2">
      <c r="A72" s="109">
        <v>114</v>
      </c>
      <c r="B72" s="109">
        <v>8</v>
      </c>
      <c r="C72" s="109" t="s">
        <v>24</v>
      </c>
      <c r="D72" s="110">
        <v>0.9</v>
      </c>
      <c r="E72" s="11" t="s">
        <v>25</v>
      </c>
      <c r="F72" s="11">
        <v>76000</v>
      </c>
    </row>
    <row r="73" spans="1:6" ht="15" x14ac:dyDescent="0.2">
      <c r="A73" s="109">
        <v>114</v>
      </c>
      <c r="B73" s="109">
        <v>12</v>
      </c>
      <c r="C73" s="109">
        <v>20</v>
      </c>
      <c r="D73" s="110">
        <v>0.7</v>
      </c>
      <c r="E73" s="11" t="s">
        <v>25</v>
      </c>
      <c r="F73" s="11">
        <v>74000</v>
      </c>
    </row>
    <row r="74" spans="1:6" ht="15" x14ac:dyDescent="0.2">
      <c r="A74" s="109">
        <v>114</v>
      </c>
      <c r="B74" s="109">
        <v>12</v>
      </c>
      <c r="C74" s="109" t="s">
        <v>24</v>
      </c>
      <c r="D74" s="110">
        <v>4.38</v>
      </c>
      <c r="E74" s="11" t="s">
        <v>25</v>
      </c>
      <c r="F74" s="11">
        <v>76000</v>
      </c>
    </row>
    <row r="75" spans="1:6" ht="15" x14ac:dyDescent="0.2">
      <c r="A75" s="109">
        <v>133</v>
      </c>
      <c r="B75" s="109">
        <v>5</v>
      </c>
      <c r="C75" s="109">
        <v>20</v>
      </c>
      <c r="D75" s="110">
        <v>4.7699999999999996</v>
      </c>
      <c r="E75" s="11" t="s">
        <v>25</v>
      </c>
      <c r="F75" s="11">
        <v>74000</v>
      </c>
    </row>
    <row r="76" spans="1:6" ht="15" x14ac:dyDescent="0.2">
      <c r="A76" s="109">
        <v>133</v>
      </c>
      <c r="B76" s="109">
        <v>5</v>
      </c>
      <c r="C76" s="109" t="s">
        <v>24</v>
      </c>
      <c r="D76" s="110">
        <v>0.34</v>
      </c>
      <c r="E76" s="11" t="s">
        <v>25</v>
      </c>
      <c r="F76" s="11">
        <v>76000</v>
      </c>
    </row>
    <row r="77" spans="1:6" ht="15" x14ac:dyDescent="0.2">
      <c r="A77" s="109">
        <v>159</v>
      </c>
      <c r="B77" s="109">
        <v>5</v>
      </c>
      <c r="C77" s="109">
        <v>20</v>
      </c>
      <c r="D77" s="110">
        <v>6.42</v>
      </c>
      <c r="E77" s="11" t="s">
        <v>25</v>
      </c>
      <c r="F77" s="11">
        <v>74000</v>
      </c>
    </row>
    <row r="78" spans="1:6" ht="15" x14ac:dyDescent="0.2">
      <c r="A78" s="109">
        <v>159</v>
      </c>
      <c r="B78" s="109">
        <v>5</v>
      </c>
      <c r="C78" s="109" t="s">
        <v>24</v>
      </c>
      <c r="D78" s="110">
        <v>22.824999999999999</v>
      </c>
      <c r="E78" s="11" t="s">
        <v>25</v>
      </c>
      <c r="F78" s="11">
        <v>76000</v>
      </c>
    </row>
    <row r="79" spans="1:6" ht="15" x14ac:dyDescent="0.2">
      <c r="A79" s="109">
        <v>159</v>
      </c>
      <c r="B79" s="109">
        <v>6</v>
      </c>
      <c r="C79" s="110">
        <v>20</v>
      </c>
      <c r="D79" s="110">
        <v>0.45</v>
      </c>
      <c r="E79" s="11" t="s">
        <v>25</v>
      </c>
      <c r="F79" s="11">
        <v>74000</v>
      </c>
    </row>
    <row r="80" spans="1:6" ht="15" x14ac:dyDescent="0.2">
      <c r="A80" s="109">
        <v>159</v>
      </c>
      <c r="B80" s="109">
        <v>6</v>
      </c>
      <c r="C80" s="110" t="s">
        <v>24</v>
      </c>
      <c r="D80" s="110">
        <v>4.6399999999999997</v>
      </c>
      <c r="E80" s="11" t="s">
        <v>25</v>
      </c>
      <c r="F80" s="11">
        <v>74000</v>
      </c>
    </row>
    <row r="81" spans="1:6" ht="15" x14ac:dyDescent="0.2">
      <c r="A81" s="109">
        <v>159</v>
      </c>
      <c r="B81" s="109">
        <v>8</v>
      </c>
      <c r="C81" s="110">
        <v>20</v>
      </c>
      <c r="D81" s="110">
        <v>2.2999999999999998</v>
      </c>
      <c r="E81" s="11" t="s">
        <v>25</v>
      </c>
      <c r="F81" s="11">
        <v>74000</v>
      </c>
    </row>
    <row r="82" spans="1:6" ht="15" x14ac:dyDescent="0.2">
      <c r="A82" s="109">
        <v>159</v>
      </c>
      <c r="B82" s="109">
        <v>8</v>
      </c>
      <c r="C82" s="110" t="s">
        <v>24</v>
      </c>
      <c r="D82" s="110">
        <v>1.36</v>
      </c>
      <c r="E82" s="11" t="s">
        <v>25</v>
      </c>
      <c r="F82" s="11">
        <v>74000</v>
      </c>
    </row>
    <row r="83" spans="1:6" ht="18" x14ac:dyDescent="0.25">
      <c r="A83" s="88"/>
      <c r="D83" s="113">
        <f>SUM(D62:D82)</f>
        <v>83.357000000000014</v>
      </c>
    </row>
    <row r="84" spans="1:6" ht="18" x14ac:dyDescent="0.25">
      <c r="A84" s="88"/>
    </row>
    <row r="85" spans="1:6" ht="18" x14ac:dyDescent="0.25">
      <c r="A85" s="88"/>
    </row>
    <row r="86" spans="1:6" ht="18" x14ac:dyDescent="0.25">
      <c r="A86" s="88"/>
    </row>
    <row r="87" spans="1:6" ht="18" x14ac:dyDescent="0.25">
      <c r="A87" s="88"/>
    </row>
    <row r="88" spans="1:6" ht="18" x14ac:dyDescent="0.25">
      <c r="A88" s="88"/>
    </row>
    <row r="89" spans="1:6" ht="18" x14ac:dyDescent="0.25">
      <c r="A89" s="88"/>
    </row>
    <row r="90" spans="1:6" ht="18" x14ac:dyDescent="0.25">
      <c r="A90" s="88"/>
    </row>
    <row r="91" spans="1:6" ht="18" x14ac:dyDescent="0.25">
      <c r="A91" s="88"/>
    </row>
    <row r="92" spans="1:6" ht="18" x14ac:dyDescent="0.25">
      <c r="A92" s="88"/>
    </row>
    <row r="93" spans="1:6" ht="18" x14ac:dyDescent="0.25">
      <c r="A93" s="88"/>
    </row>
    <row r="94" spans="1:6" ht="18" x14ac:dyDescent="0.25">
      <c r="A94" s="88"/>
    </row>
    <row r="95" spans="1:6" ht="18" x14ac:dyDescent="0.25">
      <c r="A95" s="88"/>
    </row>
    <row r="96" spans="1:6" ht="18" x14ac:dyDescent="0.25">
      <c r="A96" s="88"/>
    </row>
    <row r="97" spans="1:1" ht="18" x14ac:dyDescent="0.25">
      <c r="A97" s="88"/>
    </row>
    <row r="98" spans="1:1" ht="18" x14ac:dyDescent="0.25">
      <c r="A98" s="88"/>
    </row>
    <row r="99" spans="1:1" ht="18" x14ac:dyDescent="0.25">
      <c r="A99" s="88"/>
    </row>
    <row r="100" spans="1:1" ht="18" x14ac:dyDescent="0.25">
      <c r="A100" s="88"/>
    </row>
    <row r="101" spans="1:1" ht="18" x14ac:dyDescent="0.25">
      <c r="A101" s="88"/>
    </row>
    <row r="102" spans="1:1" ht="18" x14ac:dyDescent="0.25">
      <c r="A102" s="88"/>
    </row>
    <row r="103" spans="1:1" ht="18" x14ac:dyDescent="0.25">
      <c r="A103" s="88"/>
    </row>
    <row r="104" spans="1:1" ht="18" x14ac:dyDescent="0.25">
      <c r="A104" s="88"/>
    </row>
    <row r="105" spans="1:1" ht="18" x14ac:dyDescent="0.25">
      <c r="A105" s="88"/>
    </row>
    <row r="106" spans="1:1" ht="18" x14ac:dyDescent="0.25">
      <c r="A106" s="88"/>
    </row>
    <row r="107" spans="1:1" ht="18" x14ac:dyDescent="0.25">
      <c r="A107" s="88"/>
    </row>
    <row r="108" spans="1:1" ht="18" x14ac:dyDescent="0.25">
      <c r="A108" s="88"/>
    </row>
    <row r="109" spans="1:1" ht="18" x14ac:dyDescent="0.25">
      <c r="A109" s="88"/>
    </row>
    <row r="110" spans="1:1" ht="18" x14ac:dyDescent="0.25">
      <c r="A110" s="88"/>
    </row>
    <row r="111" spans="1:1" ht="18" x14ac:dyDescent="0.25">
      <c r="A111" s="88"/>
    </row>
    <row r="112" spans="1:1" ht="18" x14ac:dyDescent="0.25">
      <c r="A112" s="88"/>
    </row>
    <row r="113" spans="1:1" ht="18" x14ac:dyDescent="0.25">
      <c r="A113" s="88"/>
    </row>
    <row r="114" spans="1:1" ht="18" x14ac:dyDescent="0.25">
      <c r="A114" s="88"/>
    </row>
    <row r="115" spans="1:1" ht="18" x14ac:dyDescent="0.25">
      <c r="A115" s="88"/>
    </row>
    <row r="116" spans="1:1" ht="18" x14ac:dyDescent="0.25">
      <c r="A116" s="88"/>
    </row>
    <row r="117" spans="1:1" ht="18" x14ac:dyDescent="0.25">
      <c r="A117" s="88"/>
    </row>
    <row r="118" spans="1:1" ht="18" x14ac:dyDescent="0.25">
      <c r="A118" s="88"/>
    </row>
    <row r="119" spans="1:1" ht="18" x14ac:dyDescent="0.25">
      <c r="A119" s="88"/>
    </row>
    <row r="120" spans="1:1" ht="18" x14ac:dyDescent="0.25">
      <c r="A120" s="88"/>
    </row>
    <row r="121" spans="1:1" ht="18" x14ac:dyDescent="0.25">
      <c r="A121" s="88"/>
    </row>
    <row r="122" spans="1:1" ht="18" x14ac:dyDescent="0.25">
      <c r="A122" s="88"/>
    </row>
    <row r="123" spans="1:1" ht="18" x14ac:dyDescent="0.25">
      <c r="A123" s="88"/>
    </row>
    <row r="124" spans="1:1" ht="18" x14ac:dyDescent="0.25">
      <c r="A124" s="88"/>
    </row>
    <row r="125" spans="1:1" ht="18" x14ac:dyDescent="0.25">
      <c r="A125" s="88"/>
    </row>
    <row r="126" spans="1:1" ht="18" x14ac:dyDescent="0.25">
      <c r="A126" s="88"/>
    </row>
    <row r="127" spans="1:1" ht="18" x14ac:dyDescent="0.25">
      <c r="A127" s="88"/>
    </row>
    <row r="128" spans="1:1" ht="18" x14ac:dyDescent="0.25">
      <c r="A128" s="88"/>
    </row>
    <row r="129" spans="1:1" ht="18" x14ac:dyDescent="0.25">
      <c r="A129" s="88"/>
    </row>
    <row r="130" spans="1:1" ht="18" x14ac:dyDescent="0.25">
      <c r="A130" s="88"/>
    </row>
    <row r="131" spans="1:1" ht="18" x14ac:dyDescent="0.25">
      <c r="A131" s="88"/>
    </row>
    <row r="132" spans="1:1" ht="18" x14ac:dyDescent="0.25">
      <c r="A132" s="88"/>
    </row>
    <row r="133" spans="1:1" ht="18" x14ac:dyDescent="0.25">
      <c r="A133" s="88"/>
    </row>
    <row r="134" spans="1:1" ht="18" x14ac:dyDescent="0.25">
      <c r="A134" s="88"/>
    </row>
    <row r="135" spans="1:1" ht="18" x14ac:dyDescent="0.25">
      <c r="A135" s="88"/>
    </row>
    <row r="136" spans="1:1" ht="18" x14ac:dyDescent="0.25">
      <c r="A136" s="88"/>
    </row>
    <row r="137" spans="1:1" ht="18" x14ac:dyDescent="0.25">
      <c r="A137" s="88"/>
    </row>
    <row r="138" spans="1:1" ht="18" x14ac:dyDescent="0.25">
      <c r="A138" s="88"/>
    </row>
    <row r="139" spans="1:1" ht="18" x14ac:dyDescent="0.25">
      <c r="A139" s="88"/>
    </row>
    <row r="140" spans="1:1" ht="18" x14ac:dyDescent="0.25">
      <c r="A140" s="88"/>
    </row>
    <row r="141" spans="1:1" ht="18" x14ac:dyDescent="0.25">
      <c r="A141" s="88"/>
    </row>
    <row r="142" spans="1:1" ht="18" x14ac:dyDescent="0.25">
      <c r="A142" s="88"/>
    </row>
    <row r="143" spans="1:1" ht="18" x14ac:dyDescent="0.25">
      <c r="A143" s="88"/>
    </row>
    <row r="144" spans="1:1" ht="18" x14ac:dyDescent="0.25">
      <c r="A144" s="88"/>
    </row>
    <row r="145" spans="1:1" ht="18" x14ac:dyDescent="0.25">
      <c r="A145" s="88"/>
    </row>
    <row r="146" spans="1:1" ht="18" x14ac:dyDescent="0.25">
      <c r="A146" s="88"/>
    </row>
    <row r="147" spans="1:1" ht="18" x14ac:dyDescent="0.25">
      <c r="A147" s="88"/>
    </row>
    <row r="148" spans="1:1" ht="18" x14ac:dyDescent="0.25">
      <c r="A148" s="88"/>
    </row>
    <row r="149" spans="1:1" ht="18" x14ac:dyDescent="0.25">
      <c r="A149" s="88"/>
    </row>
    <row r="150" spans="1:1" ht="18" x14ac:dyDescent="0.25">
      <c r="A150" s="88"/>
    </row>
    <row r="151" spans="1:1" ht="18" x14ac:dyDescent="0.25">
      <c r="A151" s="88"/>
    </row>
    <row r="152" spans="1:1" ht="18" x14ac:dyDescent="0.25">
      <c r="A152" s="88"/>
    </row>
    <row r="153" spans="1:1" ht="18" x14ac:dyDescent="0.25">
      <c r="A153" s="88"/>
    </row>
    <row r="154" spans="1:1" ht="18" x14ac:dyDescent="0.25">
      <c r="A154" s="88"/>
    </row>
    <row r="155" spans="1:1" ht="18" x14ac:dyDescent="0.25">
      <c r="A155" s="88"/>
    </row>
    <row r="156" spans="1:1" ht="18" x14ac:dyDescent="0.25">
      <c r="A156" s="88"/>
    </row>
    <row r="157" spans="1:1" ht="18" x14ac:dyDescent="0.25">
      <c r="A157" s="88"/>
    </row>
    <row r="158" spans="1:1" ht="18" x14ac:dyDescent="0.25">
      <c r="A158" s="88"/>
    </row>
    <row r="159" spans="1:1" ht="18" x14ac:dyDescent="0.25">
      <c r="A159" s="88"/>
    </row>
    <row r="160" spans="1:1" ht="18" x14ac:dyDescent="0.25">
      <c r="A160" s="88"/>
    </row>
    <row r="161" spans="1:1" ht="18" x14ac:dyDescent="0.25">
      <c r="A161" s="88"/>
    </row>
    <row r="162" spans="1:1" ht="18" x14ac:dyDescent="0.25">
      <c r="A162" s="88"/>
    </row>
    <row r="163" spans="1:1" ht="18" x14ac:dyDescent="0.25">
      <c r="A163" s="88"/>
    </row>
    <row r="164" spans="1:1" ht="18" x14ac:dyDescent="0.25">
      <c r="A164" s="88"/>
    </row>
    <row r="165" spans="1:1" ht="18" x14ac:dyDescent="0.25">
      <c r="A165" s="88"/>
    </row>
    <row r="166" spans="1:1" ht="18" x14ac:dyDescent="0.25">
      <c r="A166" s="88"/>
    </row>
    <row r="167" spans="1:1" ht="18" x14ac:dyDescent="0.25">
      <c r="A167" s="88"/>
    </row>
    <row r="168" spans="1:1" ht="18" x14ac:dyDescent="0.25">
      <c r="A168" s="88"/>
    </row>
    <row r="169" spans="1:1" ht="18" x14ac:dyDescent="0.25">
      <c r="A169" s="88"/>
    </row>
    <row r="170" spans="1:1" ht="18" x14ac:dyDescent="0.25">
      <c r="A170" s="88"/>
    </row>
    <row r="171" spans="1:1" ht="18" x14ac:dyDescent="0.25">
      <c r="A171" s="88"/>
    </row>
    <row r="172" spans="1:1" ht="18" x14ac:dyDescent="0.25">
      <c r="A172" s="88"/>
    </row>
    <row r="173" spans="1:1" ht="18" x14ac:dyDescent="0.25">
      <c r="A173" s="88"/>
    </row>
    <row r="174" spans="1:1" ht="18" x14ac:dyDescent="0.25">
      <c r="A174" s="88"/>
    </row>
    <row r="175" spans="1:1" ht="18" x14ac:dyDescent="0.25">
      <c r="A175" s="88"/>
    </row>
    <row r="176" spans="1:1" ht="18" x14ac:dyDescent="0.25">
      <c r="A176" s="88"/>
    </row>
    <row r="177" spans="1:1" ht="18" x14ac:dyDescent="0.25">
      <c r="A177" s="88"/>
    </row>
    <row r="178" spans="1:1" ht="18" x14ac:dyDescent="0.25">
      <c r="A178" s="88"/>
    </row>
    <row r="179" spans="1:1" ht="18" x14ac:dyDescent="0.25">
      <c r="A179" s="88"/>
    </row>
    <row r="180" spans="1:1" ht="18" x14ac:dyDescent="0.25">
      <c r="A180" s="88"/>
    </row>
    <row r="181" spans="1:1" ht="18" x14ac:dyDescent="0.25">
      <c r="A181" s="88"/>
    </row>
    <row r="182" spans="1:1" ht="18" x14ac:dyDescent="0.25">
      <c r="A182" s="88"/>
    </row>
    <row r="183" spans="1:1" ht="18" x14ac:dyDescent="0.25">
      <c r="A183" s="88"/>
    </row>
    <row r="184" spans="1:1" ht="18" x14ac:dyDescent="0.25">
      <c r="A184" s="88"/>
    </row>
    <row r="185" spans="1:1" ht="18" x14ac:dyDescent="0.25">
      <c r="A185" s="88"/>
    </row>
    <row r="186" spans="1:1" ht="18" x14ac:dyDescent="0.25">
      <c r="A186" s="88"/>
    </row>
    <row r="187" spans="1:1" ht="18" x14ac:dyDescent="0.25">
      <c r="A187" s="88"/>
    </row>
    <row r="188" spans="1:1" ht="18" x14ac:dyDescent="0.25">
      <c r="A188" s="88"/>
    </row>
    <row r="189" spans="1:1" ht="18" x14ac:dyDescent="0.25">
      <c r="A189" s="88"/>
    </row>
    <row r="190" spans="1:1" ht="18" x14ac:dyDescent="0.25">
      <c r="A190" s="88"/>
    </row>
    <row r="191" spans="1:1" ht="18" x14ac:dyDescent="0.25">
      <c r="A191" s="88"/>
    </row>
    <row r="192" spans="1:1" ht="18" x14ac:dyDescent="0.25">
      <c r="A192" s="88"/>
    </row>
    <row r="193" spans="1:1" ht="18" x14ac:dyDescent="0.25">
      <c r="A193" s="88"/>
    </row>
    <row r="194" spans="1:1" ht="18" x14ac:dyDescent="0.25">
      <c r="A194" s="88"/>
    </row>
    <row r="195" spans="1:1" ht="18" x14ac:dyDescent="0.25">
      <c r="A195" s="88"/>
    </row>
    <row r="196" spans="1:1" ht="18" x14ac:dyDescent="0.25">
      <c r="A196" s="88"/>
    </row>
    <row r="197" spans="1:1" ht="18" x14ac:dyDescent="0.25">
      <c r="A197" s="88"/>
    </row>
    <row r="198" spans="1:1" ht="18" x14ac:dyDescent="0.25">
      <c r="A198" s="88"/>
    </row>
    <row r="199" spans="1:1" ht="18" x14ac:dyDescent="0.25">
      <c r="A199" s="88"/>
    </row>
    <row r="200" spans="1:1" ht="18" x14ac:dyDescent="0.25">
      <c r="A200" s="88"/>
    </row>
    <row r="201" spans="1:1" ht="18" x14ac:dyDescent="0.25">
      <c r="A201" s="88"/>
    </row>
    <row r="202" spans="1:1" ht="18" x14ac:dyDescent="0.25">
      <c r="A202" s="88"/>
    </row>
    <row r="203" spans="1:1" ht="18" x14ac:dyDescent="0.25">
      <c r="A203" s="88"/>
    </row>
    <row r="204" spans="1:1" ht="18" x14ac:dyDescent="0.25">
      <c r="A204" s="88"/>
    </row>
    <row r="205" spans="1:1" ht="18" x14ac:dyDescent="0.25">
      <c r="A205" s="88"/>
    </row>
    <row r="206" spans="1:1" ht="18" x14ac:dyDescent="0.25">
      <c r="A206" s="88"/>
    </row>
    <row r="207" spans="1:1" ht="18" x14ac:dyDescent="0.25">
      <c r="A207" s="88"/>
    </row>
    <row r="208" spans="1:1" ht="18" x14ac:dyDescent="0.25">
      <c r="A208" s="88"/>
    </row>
    <row r="209" spans="1:1" ht="18" x14ac:dyDescent="0.25">
      <c r="A209" s="88"/>
    </row>
    <row r="210" spans="1:1" ht="18" x14ac:dyDescent="0.25">
      <c r="A210" s="88"/>
    </row>
    <row r="211" spans="1:1" ht="18" x14ac:dyDescent="0.25">
      <c r="A211" s="88"/>
    </row>
    <row r="212" spans="1:1" ht="18" x14ac:dyDescent="0.25">
      <c r="A212" s="88"/>
    </row>
    <row r="213" spans="1:1" ht="18" x14ac:dyDescent="0.25">
      <c r="A213" s="88"/>
    </row>
    <row r="214" spans="1:1" ht="18" x14ac:dyDescent="0.25">
      <c r="A214" s="88"/>
    </row>
    <row r="215" spans="1:1" ht="18" x14ac:dyDescent="0.25">
      <c r="A215" s="88"/>
    </row>
    <row r="216" spans="1:1" ht="18" x14ac:dyDescent="0.25">
      <c r="A216" s="88"/>
    </row>
    <row r="217" spans="1:1" ht="18" x14ac:dyDescent="0.25">
      <c r="A217" s="88"/>
    </row>
    <row r="218" spans="1:1" ht="18" x14ac:dyDescent="0.25">
      <c r="A218" s="88"/>
    </row>
    <row r="219" spans="1:1" ht="18" x14ac:dyDescent="0.25">
      <c r="A219" s="88"/>
    </row>
    <row r="220" spans="1:1" ht="18" x14ac:dyDescent="0.25">
      <c r="A220" s="88"/>
    </row>
    <row r="221" spans="1:1" ht="18" x14ac:dyDescent="0.25">
      <c r="A221" s="88"/>
    </row>
    <row r="222" spans="1:1" ht="18" x14ac:dyDescent="0.25">
      <c r="A222" s="88"/>
    </row>
    <row r="223" spans="1:1" ht="18" x14ac:dyDescent="0.25">
      <c r="A223" s="88"/>
    </row>
    <row r="224" spans="1:1" ht="18" x14ac:dyDescent="0.25">
      <c r="A224" s="88"/>
    </row>
    <row r="225" spans="1:1" ht="18" x14ac:dyDescent="0.25">
      <c r="A225" s="88"/>
    </row>
    <row r="226" spans="1:1" ht="18" x14ac:dyDescent="0.25">
      <c r="A226" s="88"/>
    </row>
    <row r="227" spans="1:1" ht="18" x14ac:dyDescent="0.25">
      <c r="A227" s="88"/>
    </row>
    <row r="228" spans="1:1" ht="18" x14ac:dyDescent="0.25">
      <c r="A228" s="88"/>
    </row>
    <row r="229" spans="1:1" ht="18" x14ac:dyDescent="0.25">
      <c r="A229" s="88"/>
    </row>
    <row r="230" spans="1:1" ht="18" x14ac:dyDescent="0.25">
      <c r="A230" s="88"/>
    </row>
    <row r="231" spans="1:1" ht="18" x14ac:dyDescent="0.25">
      <c r="A231" s="88"/>
    </row>
    <row r="232" spans="1:1" ht="18" x14ac:dyDescent="0.25">
      <c r="A232" s="88"/>
    </row>
    <row r="233" spans="1:1" ht="18" x14ac:dyDescent="0.25">
      <c r="A233" s="88"/>
    </row>
    <row r="234" spans="1:1" ht="18" x14ac:dyDescent="0.25">
      <c r="A234" s="88"/>
    </row>
    <row r="235" spans="1:1" ht="18" x14ac:dyDescent="0.25">
      <c r="A235" s="88"/>
    </row>
    <row r="236" spans="1:1" ht="18" x14ac:dyDescent="0.25">
      <c r="A236" s="88"/>
    </row>
    <row r="237" spans="1:1" ht="18" x14ac:dyDescent="0.25">
      <c r="A237" s="88"/>
    </row>
    <row r="238" spans="1:1" ht="18" x14ac:dyDescent="0.25">
      <c r="A238" s="88"/>
    </row>
    <row r="239" spans="1:1" ht="18" x14ac:dyDescent="0.25">
      <c r="A239" s="88"/>
    </row>
    <row r="240" spans="1:1" ht="18" x14ac:dyDescent="0.25">
      <c r="A240" s="88"/>
    </row>
    <row r="241" spans="1:1" ht="18" x14ac:dyDescent="0.25">
      <c r="A241" s="88"/>
    </row>
    <row r="242" spans="1:1" ht="18" x14ac:dyDescent="0.25">
      <c r="A242" s="88"/>
    </row>
    <row r="243" spans="1:1" ht="18" x14ac:dyDescent="0.25">
      <c r="A243" s="88"/>
    </row>
    <row r="244" spans="1:1" ht="18" x14ac:dyDescent="0.25">
      <c r="A244" s="88"/>
    </row>
    <row r="245" spans="1:1" ht="18" x14ac:dyDescent="0.25">
      <c r="A245" s="88"/>
    </row>
    <row r="246" spans="1:1" ht="18" x14ac:dyDescent="0.25">
      <c r="A246" s="88"/>
    </row>
    <row r="247" spans="1:1" ht="18" x14ac:dyDescent="0.25">
      <c r="A247" s="88"/>
    </row>
    <row r="248" spans="1:1" ht="18" x14ac:dyDescent="0.25">
      <c r="A248" s="88"/>
    </row>
    <row r="249" spans="1:1" ht="18" x14ac:dyDescent="0.25">
      <c r="A249" s="88"/>
    </row>
    <row r="250" spans="1:1" ht="18" x14ac:dyDescent="0.25">
      <c r="A250" s="88"/>
    </row>
    <row r="251" spans="1:1" ht="18" x14ac:dyDescent="0.25">
      <c r="A251" s="88"/>
    </row>
    <row r="252" spans="1:1" ht="18" x14ac:dyDescent="0.25">
      <c r="A252" s="88"/>
    </row>
    <row r="253" spans="1:1" ht="18" x14ac:dyDescent="0.25">
      <c r="A253" s="88"/>
    </row>
    <row r="254" spans="1:1" ht="18" x14ac:dyDescent="0.25">
      <c r="A254" s="88"/>
    </row>
    <row r="255" spans="1:1" ht="18" x14ac:dyDescent="0.25">
      <c r="A255" s="88"/>
    </row>
    <row r="256" spans="1:1" ht="18" x14ac:dyDescent="0.25">
      <c r="A256" s="88"/>
    </row>
    <row r="257" spans="1:1" ht="18" x14ac:dyDescent="0.25">
      <c r="A257" s="88"/>
    </row>
    <row r="258" spans="1:1" ht="18" x14ac:dyDescent="0.25">
      <c r="A258" s="88"/>
    </row>
    <row r="259" spans="1:1" ht="18" x14ac:dyDescent="0.25">
      <c r="A259" s="88"/>
    </row>
    <row r="260" spans="1:1" ht="18" x14ac:dyDescent="0.25">
      <c r="A260" s="88"/>
    </row>
    <row r="261" spans="1:1" ht="18" x14ac:dyDescent="0.25">
      <c r="A261" s="88"/>
    </row>
    <row r="262" spans="1:1" ht="18" x14ac:dyDescent="0.25">
      <c r="A262" s="88"/>
    </row>
    <row r="263" spans="1:1" ht="18" x14ac:dyDescent="0.25">
      <c r="A263" s="88"/>
    </row>
    <row r="264" spans="1:1" ht="18" x14ac:dyDescent="0.25">
      <c r="A264" s="88"/>
    </row>
    <row r="265" spans="1:1" ht="18" x14ac:dyDescent="0.25">
      <c r="A265" s="88"/>
    </row>
    <row r="266" spans="1:1" ht="18" x14ac:dyDescent="0.25">
      <c r="A266" s="88"/>
    </row>
    <row r="267" spans="1:1" ht="18" x14ac:dyDescent="0.25">
      <c r="A267" s="88"/>
    </row>
    <row r="268" spans="1:1" ht="18" x14ac:dyDescent="0.25">
      <c r="A268" s="88"/>
    </row>
    <row r="269" spans="1:1" ht="18" x14ac:dyDescent="0.25">
      <c r="A269" s="88"/>
    </row>
    <row r="270" spans="1:1" ht="18" x14ac:dyDescent="0.25">
      <c r="A270" s="88"/>
    </row>
    <row r="271" spans="1:1" ht="18" x14ac:dyDescent="0.25">
      <c r="A271" s="88"/>
    </row>
    <row r="272" spans="1:1" ht="18" x14ac:dyDescent="0.25">
      <c r="A272" s="88"/>
    </row>
    <row r="273" spans="1:1" ht="18" x14ac:dyDescent="0.25">
      <c r="A273" s="88"/>
    </row>
    <row r="274" spans="1:1" ht="18" x14ac:dyDescent="0.25">
      <c r="A274" s="88"/>
    </row>
    <row r="275" spans="1:1" ht="18" x14ac:dyDescent="0.25">
      <c r="A275" s="88"/>
    </row>
    <row r="276" spans="1:1" ht="18" x14ac:dyDescent="0.25">
      <c r="A276" s="88"/>
    </row>
    <row r="277" spans="1:1" ht="18" x14ac:dyDescent="0.25">
      <c r="A277" s="88"/>
    </row>
    <row r="278" spans="1:1" ht="18" x14ac:dyDescent="0.25">
      <c r="A278" s="88"/>
    </row>
    <row r="279" spans="1:1" ht="18" x14ac:dyDescent="0.25">
      <c r="A279" s="88"/>
    </row>
    <row r="280" spans="1:1" ht="18" x14ac:dyDescent="0.25">
      <c r="A280" s="88"/>
    </row>
    <row r="281" spans="1:1" ht="18" x14ac:dyDescent="0.25">
      <c r="A281" s="88"/>
    </row>
    <row r="282" spans="1:1" ht="18" x14ac:dyDescent="0.25">
      <c r="A282" s="88"/>
    </row>
    <row r="283" spans="1:1" ht="18" x14ac:dyDescent="0.25">
      <c r="A283" s="88"/>
    </row>
    <row r="284" spans="1:1" ht="18" x14ac:dyDescent="0.25">
      <c r="A284" s="88"/>
    </row>
    <row r="285" spans="1:1" ht="18" x14ac:dyDescent="0.25">
      <c r="A285" s="88"/>
    </row>
    <row r="286" spans="1:1" ht="18" x14ac:dyDescent="0.25">
      <c r="A286" s="88"/>
    </row>
    <row r="287" spans="1:1" ht="18" x14ac:dyDescent="0.25">
      <c r="A287" s="88"/>
    </row>
    <row r="288" spans="1:1" ht="18" x14ac:dyDescent="0.25">
      <c r="A288" s="88"/>
    </row>
    <row r="289" spans="1:1" ht="18" x14ac:dyDescent="0.25">
      <c r="A289" s="88"/>
    </row>
    <row r="290" spans="1:1" ht="18" x14ac:dyDescent="0.25">
      <c r="A290" s="88"/>
    </row>
    <row r="291" spans="1:1" ht="18" x14ac:dyDescent="0.25">
      <c r="A291" s="88"/>
    </row>
    <row r="292" spans="1:1" ht="18" x14ac:dyDescent="0.25">
      <c r="A292" s="88"/>
    </row>
    <row r="293" spans="1:1" ht="18" x14ac:dyDescent="0.25">
      <c r="A293" s="88"/>
    </row>
    <row r="294" spans="1:1" ht="18" x14ac:dyDescent="0.25">
      <c r="A294" s="88"/>
    </row>
    <row r="295" spans="1:1" ht="18" x14ac:dyDescent="0.25">
      <c r="A295" s="88"/>
    </row>
    <row r="296" spans="1:1" ht="18" x14ac:dyDescent="0.25">
      <c r="A296" s="88"/>
    </row>
    <row r="297" spans="1:1" ht="18" x14ac:dyDescent="0.25">
      <c r="A297" s="88"/>
    </row>
    <row r="298" spans="1:1" ht="18" x14ac:dyDescent="0.25">
      <c r="A298" s="88"/>
    </row>
    <row r="299" spans="1:1" ht="18" x14ac:dyDescent="0.25">
      <c r="A299" s="88"/>
    </row>
    <row r="300" spans="1:1" ht="18" x14ac:dyDescent="0.25">
      <c r="A300" s="88"/>
    </row>
    <row r="301" spans="1:1" ht="18" x14ac:dyDescent="0.25">
      <c r="A301" s="88"/>
    </row>
    <row r="302" spans="1:1" ht="18" x14ac:dyDescent="0.25">
      <c r="A302" s="88"/>
    </row>
    <row r="303" spans="1:1" ht="18" x14ac:dyDescent="0.25">
      <c r="A303" s="88"/>
    </row>
    <row r="304" spans="1:1" ht="18" x14ac:dyDescent="0.25">
      <c r="A304" s="88"/>
    </row>
    <row r="305" spans="1:1" ht="18" x14ac:dyDescent="0.25">
      <c r="A305" s="88"/>
    </row>
    <row r="306" spans="1:1" ht="18" x14ac:dyDescent="0.25">
      <c r="A306" s="88"/>
    </row>
    <row r="307" spans="1:1" ht="18" x14ac:dyDescent="0.25">
      <c r="A307" s="88"/>
    </row>
    <row r="308" spans="1:1" ht="18" x14ac:dyDescent="0.25">
      <c r="A308" s="88"/>
    </row>
    <row r="309" spans="1:1" ht="18" x14ac:dyDescent="0.25">
      <c r="A309" s="88"/>
    </row>
    <row r="310" spans="1:1" ht="18" x14ac:dyDescent="0.25">
      <c r="A310" s="88"/>
    </row>
    <row r="311" spans="1:1" ht="18" x14ac:dyDescent="0.25">
      <c r="A311" s="88"/>
    </row>
  </sheetData>
  <mergeCells count="1">
    <mergeCell ref="A1:F1"/>
  </mergeCells>
  <phoneticPr fontId="3" type="noConversion"/>
  <pageMargins left="0.92" right="0.47" top="0.28999999999999998" bottom="0.28999999999999998" header="0.19" footer="0.28000000000000003"/>
  <pageSetup paperSize="9" scale="54" fitToHeight="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I39"/>
  <sheetViews>
    <sheetView showGridLines="0" view="pageBreakPreview" zoomScaleNormal="100" zoomScaleSheetLayoutView="100" workbookViewId="0">
      <selection activeCell="K25" sqref="K25"/>
    </sheetView>
  </sheetViews>
  <sheetFormatPr defaultRowHeight="12.75" x14ac:dyDescent="0.2"/>
  <cols>
    <col min="1" max="1" width="20" customWidth="1"/>
    <col min="2" max="2" width="12.28515625" customWidth="1"/>
    <col min="3" max="3" width="10.7109375" customWidth="1"/>
    <col min="4" max="4" width="12.85546875" customWidth="1"/>
    <col min="5" max="5" width="14.140625" customWidth="1"/>
    <col min="6" max="6" width="12.7109375" customWidth="1"/>
    <col min="7" max="7" width="13.28515625" customWidth="1"/>
  </cols>
  <sheetData>
    <row r="1" spans="1:9" ht="15.75" x14ac:dyDescent="0.2">
      <c r="A1" s="137" t="s">
        <v>89</v>
      </c>
      <c r="B1" s="137"/>
      <c r="C1" s="137"/>
      <c r="D1" s="137"/>
      <c r="E1" s="137"/>
      <c r="F1" s="137"/>
      <c r="G1" s="137"/>
      <c r="H1" s="137"/>
      <c r="I1" s="137"/>
    </row>
    <row r="2" spans="1:9" ht="14.25" customHeight="1" x14ac:dyDescent="0.2">
      <c r="A2" s="138" t="s">
        <v>90</v>
      </c>
      <c r="B2" s="141" t="s">
        <v>91</v>
      </c>
      <c r="C2" s="141" t="s">
        <v>92</v>
      </c>
      <c r="D2" s="142" t="s">
        <v>93</v>
      </c>
      <c r="E2" s="142"/>
      <c r="F2" s="142"/>
      <c r="G2" s="142"/>
    </row>
    <row r="3" spans="1:9" x14ac:dyDescent="0.2">
      <c r="A3" s="139"/>
      <c r="B3" s="141"/>
      <c r="C3" s="141"/>
      <c r="D3" s="142" t="s">
        <v>94</v>
      </c>
      <c r="E3" s="142"/>
      <c r="F3" s="142"/>
      <c r="G3" s="142"/>
    </row>
    <row r="4" spans="1:9" x14ac:dyDescent="0.2">
      <c r="A4" s="140"/>
      <c r="B4" s="141"/>
      <c r="C4" s="141"/>
      <c r="D4" s="104" t="s">
        <v>95</v>
      </c>
      <c r="E4" s="104" t="s">
        <v>31</v>
      </c>
      <c r="F4" s="104" t="s">
        <v>96</v>
      </c>
      <c r="G4" s="104" t="s">
        <v>97</v>
      </c>
    </row>
    <row r="5" spans="1:9" x14ac:dyDescent="0.2">
      <c r="A5" s="10">
        <v>60</v>
      </c>
      <c r="B5" s="10">
        <v>60.3</v>
      </c>
      <c r="C5" s="10">
        <v>5</v>
      </c>
      <c r="D5" s="10" t="s">
        <v>98</v>
      </c>
      <c r="E5" s="10" t="s">
        <v>98</v>
      </c>
      <c r="F5" s="10" t="s">
        <v>98</v>
      </c>
      <c r="G5" s="10" t="s">
        <v>99</v>
      </c>
    </row>
    <row r="6" spans="1:9" x14ac:dyDescent="0.2">
      <c r="A6" s="10">
        <v>73</v>
      </c>
      <c r="B6" s="10">
        <v>73</v>
      </c>
      <c r="C6" s="10">
        <v>5.5</v>
      </c>
      <c r="D6" s="10" t="s">
        <v>98</v>
      </c>
      <c r="E6" s="10" t="s">
        <v>98</v>
      </c>
      <c r="F6" s="10" t="s">
        <v>98</v>
      </c>
      <c r="G6" s="10" t="s">
        <v>99</v>
      </c>
    </row>
    <row r="7" spans="1:9" x14ac:dyDescent="0.2">
      <c r="A7" s="10">
        <v>73</v>
      </c>
      <c r="B7" s="10">
        <v>73</v>
      </c>
      <c r="C7" s="10">
        <v>7</v>
      </c>
      <c r="D7" s="10" t="s">
        <v>98</v>
      </c>
      <c r="E7" s="10" t="s">
        <v>98</v>
      </c>
      <c r="F7" s="10" t="s">
        <v>98</v>
      </c>
      <c r="G7" s="10" t="s">
        <v>99</v>
      </c>
    </row>
    <row r="8" spans="1:9" x14ac:dyDescent="0.2">
      <c r="A8" s="10">
        <v>89</v>
      </c>
      <c r="B8" s="10">
        <v>88.9</v>
      </c>
      <c r="C8" s="10">
        <v>6.5</v>
      </c>
      <c r="D8" s="10" t="s">
        <v>98</v>
      </c>
      <c r="E8" s="10" t="s">
        <v>98</v>
      </c>
      <c r="F8" s="10" t="s">
        <v>98</v>
      </c>
      <c r="G8" s="10" t="s">
        <v>99</v>
      </c>
    </row>
    <row r="9" spans="1:9" x14ac:dyDescent="0.2">
      <c r="A9" s="10">
        <v>102</v>
      </c>
      <c r="B9" s="10">
        <v>101.6</v>
      </c>
      <c r="C9" s="10">
        <v>6.5</v>
      </c>
      <c r="D9" s="10" t="s">
        <v>98</v>
      </c>
      <c r="E9" s="10" t="s">
        <v>98</v>
      </c>
      <c r="F9" s="10" t="s">
        <v>98</v>
      </c>
      <c r="G9" s="10" t="s">
        <v>99</v>
      </c>
    </row>
    <row r="10" spans="1:9" x14ac:dyDescent="0.2">
      <c r="A10" s="10">
        <v>114</v>
      </c>
      <c r="B10" s="10">
        <v>114.3</v>
      </c>
      <c r="C10" s="10">
        <v>7</v>
      </c>
      <c r="D10" s="10" t="s">
        <v>98</v>
      </c>
      <c r="E10" s="10" t="s">
        <v>98</v>
      </c>
      <c r="F10" s="10" t="s">
        <v>98</v>
      </c>
      <c r="G10" s="10" t="s">
        <v>99</v>
      </c>
    </row>
    <row r="12" spans="1:9" ht="15.75" x14ac:dyDescent="0.2">
      <c r="A12" s="137" t="s">
        <v>100</v>
      </c>
      <c r="B12" s="137"/>
      <c r="C12" s="137"/>
      <c r="D12" s="137"/>
      <c r="E12" s="137"/>
      <c r="F12" s="137"/>
      <c r="G12" s="137"/>
      <c r="H12" s="137"/>
      <c r="I12" s="137"/>
    </row>
    <row r="13" spans="1:9" ht="24" customHeight="1" x14ac:dyDescent="0.2">
      <c r="A13" s="143" t="s">
        <v>90</v>
      </c>
      <c r="B13" s="143" t="s">
        <v>101</v>
      </c>
      <c r="C13" s="143" t="s">
        <v>92</v>
      </c>
      <c r="D13" s="144" t="s">
        <v>93</v>
      </c>
      <c r="E13" s="145"/>
      <c r="F13" s="145"/>
      <c r="G13" s="146"/>
    </row>
    <row r="14" spans="1:9" x14ac:dyDescent="0.2">
      <c r="A14" s="143"/>
      <c r="B14" s="143"/>
      <c r="C14" s="143"/>
      <c r="D14" s="144" t="s">
        <v>94</v>
      </c>
      <c r="E14" s="145"/>
      <c r="F14" s="145"/>
      <c r="G14" s="146"/>
    </row>
    <row r="15" spans="1:9" x14ac:dyDescent="0.2">
      <c r="A15" s="143"/>
      <c r="B15" s="143"/>
      <c r="C15" s="143"/>
      <c r="D15" s="106" t="s">
        <v>95</v>
      </c>
      <c r="E15" s="106" t="s">
        <v>31</v>
      </c>
      <c r="F15" s="106" t="s">
        <v>96</v>
      </c>
      <c r="G15" s="106"/>
    </row>
    <row r="16" spans="1:9" x14ac:dyDescent="0.2">
      <c r="A16" s="107">
        <v>102</v>
      </c>
      <c r="B16" s="107" t="s">
        <v>102</v>
      </c>
      <c r="C16" s="10">
        <v>6.5</v>
      </c>
      <c r="D16" s="10" t="s">
        <v>98</v>
      </c>
      <c r="E16" s="10" t="s">
        <v>98</v>
      </c>
      <c r="F16" s="10" t="s">
        <v>98</v>
      </c>
      <c r="G16" s="11"/>
    </row>
    <row r="17" spans="1:9" x14ac:dyDescent="0.2">
      <c r="A17" s="107">
        <v>114</v>
      </c>
      <c r="B17" s="107" t="s">
        <v>102</v>
      </c>
      <c r="C17" s="107" t="s">
        <v>103</v>
      </c>
      <c r="D17" s="10" t="s">
        <v>98</v>
      </c>
      <c r="E17" s="10" t="s">
        <v>98</v>
      </c>
      <c r="F17" s="10" t="s">
        <v>98</v>
      </c>
      <c r="G17" s="11"/>
    </row>
    <row r="18" spans="1:9" x14ac:dyDescent="0.2">
      <c r="A18" s="107">
        <v>127</v>
      </c>
      <c r="B18" s="107" t="s">
        <v>102</v>
      </c>
      <c r="C18" s="107" t="s">
        <v>104</v>
      </c>
      <c r="D18" s="10" t="s">
        <v>98</v>
      </c>
      <c r="E18" s="10" t="s">
        <v>98</v>
      </c>
      <c r="F18" s="10" t="s">
        <v>98</v>
      </c>
      <c r="G18" s="11"/>
    </row>
    <row r="19" spans="1:9" x14ac:dyDescent="0.2">
      <c r="A19" s="107">
        <v>140</v>
      </c>
      <c r="B19" s="107" t="s">
        <v>102</v>
      </c>
      <c r="C19" s="107" t="s">
        <v>105</v>
      </c>
      <c r="D19" s="10" t="s">
        <v>98</v>
      </c>
      <c r="E19" s="10" t="s">
        <v>98</v>
      </c>
      <c r="F19" s="10" t="s">
        <v>98</v>
      </c>
      <c r="G19" s="11"/>
    </row>
    <row r="20" spans="1:9" x14ac:dyDescent="0.2">
      <c r="A20" s="107">
        <v>146</v>
      </c>
      <c r="B20" s="107" t="s">
        <v>102</v>
      </c>
      <c r="C20" s="107" t="s">
        <v>106</v>
      </c>
      <c r="D20" s="10" t="s">
        <v>98</v>
      </c>
      <c r="E20" s="10" t="s">
        <v>98</v>
      </c>
      <c r="F20" s="10" t="s">
        <v>98</v>
      </c>
      <c r="G20" s="11"/>
    </row>
    <row r="21" spans="1:9" x14ac:dyDescent="0.2">
      <c r="A21" s="107">
        <v>168</v>
      </c>
      <c r="B21" s="107" t="s">
        <v>102</v>
      </c>
      <c r="C21" s="107" t="s">
        <v>107</v>
      </c>
      <c r="D21" s="10" t="s">
        <v>98</v>
      </c>
      <c r="E21" s="10" t="s">
        <v>98</v>
      </c>
      <c r="F21" s="10" t="s">
        <v>98</v>
      </c>
      <c r="G21" s="11"/>
    </row>
    <row r="22" spans="1:9" x14ac:dyDescent="0.2">
      <c r="A22" s="107">
        <v>178</v>
      </c>
      <c r="B22" s="107" t="s">
        <v>102</v>
      </c>
      <c r="C22" s="107" t="s">
        <v>108</v>
      </c>
      <c r="D22" s="10" t="s">
        <v>98</v>
      </c>
      <c r="E22" s="10" t="s">
        <v>98</v>
      </c>
      <c r="F22" s="10" t="s">
        <v>98</v>
      </c>
      <c r="G22" s="11"/>
    </row>
    <row r="23" spans="1:9" x14ac:dyDescent="0.2">
      <c r="A23" s="107">
        <v>194</v>
      </c>
      <c r="B23" s="107" t="s">
        <v>102</v>
      </c>
      <c r="C23" s="107" t="s">
        <v>109</v>
      </c>
      <c r="D23" s="10" t="s">
        <v>98</v>
      </c>
      <c r="E23" s="10" t="s">
        <v>98</v>
      </c>
      <c r="F23" s="10" t="s">
        <v>98</v>
      </c>
      <c r="G23" s="11"/>
    </row>
    <row r="24" spans="1:9" x14ac:dyDescent="0.2">
      <c r="A24" s="107">
        <v>219</v>
      </c>
      <c r="B24" s="107" t="s">
        <v>102</v>
      </c>
      <c r="C24" s="107" t="s">
        <v>110</v>
      </c>
      <c r="D24" s="10" t="s">
        <v>98</v>
      </c>
      <c r="E24" s="10" t="s">
        <v>98</v>
      </c>
      <c r="F24" s="10" t="s">
        <v>98</v>
      </c>
      <c r="G24" s="11"/>
    </row>
    <row r="25" spans="1:9" x14ac:dyDescent="0.2">
      <c r="A25" s="107">
        <v>245</v>
      </c>
      <c r="B25" s="107" t="s">
        <v>102</v>
      </c>
      <c r="C25" s="107" t="s">
        <v>111</v>
      </c>
      <c r="D25" s="10" t="s">
        <v>98</v>
      </c>
      <c r="E25" s="10" t="s">
        <v>98</v>
      </c>
      <c r="F25" s="10" t="s">
        <v>98</v>
      </c>
      <c r="G25" s="11"/>
    </row>
    <row r="26" spans="1:9" x14ac:dyDescent="0.2">
      <c r="A26" s="107">
        <v>324</v>
      </c>
      <c r="B26" s="107" t="s">
        <v>102</v>
      </c>
      <c r="C26" s="107" t="s">
        <v>112</v>
      </c>
      <c r="D26" s="10" t="s">
        <v>98</v>
      </c>
      <c r="E26" s="10" t="s">
        <v>98</v>
      </c>
      <c r="F26" s="10" t="s">
        <v>98</v>
      </c>
      <c r="G26" s="11"/>
    </row>
    <row r="27" spans="1:9" x14ac:dyDescent="0.2">
      <c r="A27" s="107">
        <v>426</v>
      </c>
      <c r="B27" s="107" t="s">
        <v>102</v>
      </c>
      <c r="C27" s="107" t="s">
        <v>113</v>
      </c>
      <c r="D27" s="10" t="s">
        <v>98</v>
      </c>
      <c r="E27" s="10" t="s">
        <v>98</v>
      </c>
      <c r="F27" s="10" t="s">
        <v>98</v>
      </c>
      <c r="G27" s="11"/>
    </row>
    <row r="29" spans="1:9" ht="15.75" x14ac:dyDescent="0.2">
      <c r="A29" s="137" t="s">
        <v>114</v>
      </c>
      <c r="B29" s="137"/>
      <c r="C29" s="137"/>
      <c r="D29" s="137"/>
      <c r="E29" s="137"/>
      <c r="F29" s="137"/>
      <c r="G29" s="137"/>
      <c r="H29" s="137"/>
      <c r="I29" s="137"/>
    </row>
    <row r="30" spans="1:9" ht="24" customHeight="1" x14ac:dyDescent="0.2">
      <c r="A30" s="143" t="s">
        <v>90</v>
      </c>
      <c r="B30" s="143" t="s">
        <v>92</v>
      </c>
      <c r="C30" s="147" t="s">
        <v>93</v>
      </c>
      <c r="D30" s="147"/>
      <c r="E30" s="147"/>
      <c r="F30" s="147"/>
      <c r="G30" s="147"/>
    </row>
    <row r="31" spans="1:9" x14ac:dyDescent="0.2">
      <c r="A31" s="143"/>
      <c r="B31" s="143"/>
      <c r="C31" s="147" t="s">
        <v>94</v>
      </c>
      <c r="D31" s="147"/>
      <c r="E31" s="147"/>
      <c r="F31" s="147"/>
      <c r="G31" s="147"/>
    </row>
    <row r="32" spans="1:9" x14ac:dyDescent="0.2">
      <c r="A32" s="143"/>
      <c r="B32" s="143"/>
      <c r="C32" s="106" t="s">
        <v>115</v>
      </c>
      <c r="D32" s="105" t="s">
        <v>116</v>
      </c>
      <c r="E32" s="106" t="s">
        <v>96</v>
      </c>
      <c r="F32" s="106" t="s">
        <v>97</v>
      </c>
      <c r="G32" s="106" t="s">
        <v>117</v>
      </c>
    </row>
    <row r="33" spans="1:7" x14ac:dyDescent="0.2">
      <c r="A33" s="107">
        <v>60.3</v>
      </c>
      <c r="B33" s="107">
        <v>7.1</v>
      </c>
      <c r="C33" s="107" t="s">
        <v>118</v>
      </c>
      <c r="D33" s="10" t="s">
        <v>98</v>
      </c>
      <c r="E33" s="10" t="s">
        <v>98</v>
      </c>
      <c r="F33" s="10" t="s">
        <v>98</v>
      </c>
      <c r="G33" s="10" t="s">
        <v>98</v>
      </c>
    </row>
    <row r="34" spans="1:7" x14ac:dyDescent="0.2">
      <c r="A34" s="148">
        <v>73</v>
      </c>
      <c r="B34" s="107" t="s">
        <v>119</v>
      </c>
      <c r="C34" s="107" t="s">
        <v>120</v>
      </c>
      <c r="D34" s="10" t="s">
        <v>98</v>
      </c>
      <c r="E34" s="10" t="s">
        <v>98</v>
      </c>
      <c r="F34" s="10" t="s">
        <v>98</v>
      </c>
      <c r="G34" s="10" t="s">
        <v>98</v>
      </c>
    </row>
    <row r="35" spans="1:7" x14ac:dyDescent="0.2">
      <c r="A35" s="148"/>
      <c r="B35" s="107" t="s">
        <v>121</v>
      </c>
      <c r="C35" s="107" t="s">
        <v>122</v>
      </c>
      <c r="D35" s="10" t="s">
        <v>98</v>
      </c>
      <c r="E35" s="10" t="s">
        <v>98</v>
      </c>
      <c r="F35" s="10" t="s">
        <v>98</v>
      </c>
      <c r="G35" s="10" t="s">
        <v>98</v>
      </c>
    </row>
    <row r="36" spans="1:7" x14ac:dyDescent="0.2">
      <c r="A36" s="148">
        <v>88.9</v>
      </c>
      <c r="B36" s="148" t="s">
        <v>123</v>
      </c>
      <c r="C36" s="107" t="s">
        <v>124</v>
      </c>
      <c r="D36" s="10" t="s">
        <v>98</v>
      </c>
      <c r="E36" s="10" t="s">
        <v>98</v>
      </c>
      <c r="F36" s="10" t="s">
        <v>98</v>
      </c>
      <c r="G36" s="10" t="s">
        <v>98</v>
      </c>
    </row>
    <row r="37" spans="1:7" x14ac:dyDescent="0.2">
      <c r="A37" s="148"/>
      <c r="B37" s="148"/>
      <c r="C37" s="107">
        <v>127</v>
      </c>
      <c r="D37" s="10" t="s">
        <v>98</v>
      </c>
      <c r="E37" s="10" t="s">
        <v>98</v>
      </c>
      <c r="F37" s="10" t="s">
        <v>98</v>
      </c>
      <c r="G37" s="10" t="s">
        <v>98</v>
      </c>
    </row>
    <row r="38" spans="1:7" x14ac:dyDescent="0.2">
      <c r="A38" s="148">
        <v>101.6</v>
      </c>
      <c r="B38" s="148">
        <v>8.4</v>
      </c>
      <c r="C38" s="107" t="s">
        <v>125</v>
      </c>
      <c r="D38" s="10" t="s">
        <v>98</v>
      </c>
      <c r="E38" s="10" t="s">
        <v>98</v>
      </c>
      <c r="F38" s="10" t="s">
        <v>98</v>
      </c>
      <c r="G38" s="10" t="s">
        <v>98</v>
      </c>
    </row>
    <row r="39" spans="1:7" x14ac:dyDescent="0.2">
      <c r="A39" s="148"/>
      <c r="B39" s="148"/>
      <c r="C39" s="107">
        <v>152</v>
      </c>
      <c r="D39" s="10" t="s">
        <v>98</v>
      </c>
      <c r="E39" s="10" t="s">
        <v>98</v>
      </c>
      <c r="F39" s="10" t="s">
        <v>98</v>
      </c>
      <c r="G39" s="10" t="s">
        <v>98</v>
      </c>
    </row>
  </sheetData>
  <mergeCells count="22">
    <mergeCell ref="A38:A39"/>
    <mergeCell ref="B38:B39"/>
    <mergeCell ref="A36:A37"/>
    <mergeCell ref="B36:B37"/>
    <mergeCell ref="A34:A35"/>
    <mergeCell ref="A29:I29"/>
    <mergeCell ref="A30:A32"/>
    <mergeCell ref="B30:B32"/>
    <mergeCell ref="C30:G30"/>
    <mergeCell ref="C31:G31"/>
    <mergeCell ref="A12:I12"/>
    <mergeCell ref="A13:A15"/>
    <mergeCell ref="B13:B15"/>
    <mergeCell ref="C13:C15"/>
    <mergeCell ref="D14:G14"/>
    <mergeCell ref="D13:G13"/>
    <mergeCell ref="A1:I1"/>
    <mergeCell ref="A2:A4"/>
    <mergeCell ref="B2:B4"/>
    <mergeCell ref="C2:C4"/>
    <mergeCell ref="D2:G2"/>
    <mergeCell ref="D3:G3"/>
  </mergeCells>
  <pageMargins left="0.7" right="0.7" top="0.75" bottom="0.75" header="0.3" footer="0.3"/>
  <pageSetup paperSize="9"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L34"/>
  <sheetViews>
    <sheetView showGridLines="0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20.42578125" customWidth="1"/>
    <col min="2" max="2" width="32.28515625" customWidth="1"/>
    <col min="3" max="3" width="65.42578125" customWidth="1"/>
  </cols>
  <sheetData>
    <row r="1" spans="1:12" s="1" customFormat="1" ht="22.5" customHeight="1" x14ac:dyDescent="0.2">
      <c r="A1" s="149" t="s">
        <v>0</v>
      </c>
      <c r="B1" s="149"/>
      <c r="C1" s="149"/>
      <c r="D1" s="4"/>
      <c r="E1" s="4"/>
      <c r="F1" s="4"/>
      <c r="G1" s="4"/>
      <c r="H1" s="4"/>
      <c r="I1" s="4"/>
    </row>
    <row r="2" spans="1:12" s="1" customFormat="1" ht="15" customHeight="1" x14ac:dyDescent="0.2">
      <c r="A2" s="150" t="s">
        <v>1</v>
      </c>
      <c r="B2" s="150"/>
      <c r="C2" s="150"/>
      <c r="D2" s="5"/>
      <c r="E2" s="5"/>
      <c r="F2" s="5"/>
      <c r="G2" s="5"/>
      <c r="H2" s="5"/>
      <c r="I2" s="5"/>
    </row>
    <row r="3" spans="1:12" ht="93.75" customHeight="1" x14ac:dyDescent="0.25">
      <c r="A3" s="151" t="s">
        <v>126</v>
      </c>
      <c r="B3" s="151"/>
      <c r="C3" s="151"/>
      <c r="D3" s="8"/>
      <c r="E3" s="8"/>
      <c r="F3" s="8"/>
      <c r="G3" s="8"/>
      <c r="H3" s="8"/>
      <c r="I3" s="8"/>
      <c r="J3" s="8"/>
      <c r="K3" s="8"/>
      <c r="L3" s="8"/>
    </row>
    <row r="4" spans="1:12" ht="28.5" customHeight="1" x14ac:dyDescent="0.3">
      <c r="A4" s="153" t="s">
        <v>127</v>
      </c>
      <c r="B4" s="153"/>
      <c r="C4" s="153"/>
    </row>
    <row r="5" spans="1:12" ht="15.75" customHeight="1" x14ac:dyDescent="0.2">
      <c r="A5" s="152" t="s">
        <v>128</v>
      </c>
      <c r="B5" s="152"/>
      <c r="C5" s="6"/>
    </row>
    <row r="6" spans="1:12" ht="30" x14ac:dyDescent="0.2">
      <c r="A6" s="9" t="s">
        <v>129</v>
      </c>
      <c r="B6" s="9" t="s">
        <v>130</v>
      </c>
      <c r="C6" s="9" t="s">
        <v>131</v>
      </c>
    </row>
    <row r="7" spans="1:12" ht="31.5" customHeight="1" x14ac:dyDescent="0.2">
      <c r="A7" s="108" t="s">
        <v>132</v>
      </c>
      <c r="B7" s="156" t="s">
        <v>133</v>
      </c>
      <c r="C7" s="156" t="s">
        <v>134</v>
      </c>
    </row>
    <row r="8" spans="1:12" ht="15" x14ac:dyDescent="0.2">
      <c r="A8" s="108" t="s">
        <v>135</v>
      </c>
      <c r="B8" s="156"/>
      <c r="C8" s="156"/>
    </row>
    <row r="9" spans="1:12" ht="45" x14ac:dyDescent="0.2">
      <c r="A9" s="108" t="s">
        <v>136</v>
      </c>
      <c r="B9" s="108" t="s">
        <v>137</v>
      </c>
      <c r="C9" s="108" t="s">
        <v>138</v>
      </c>
    </row>
    <row r="10" spans="1:12" ht="45" x14ac:dyDescent="0.2">
      <c r="A10" s="108" t="s">
        <v>139</v>
      </c>
      <c r="B10" s="108" t="s">
        <v>140</v>
      </c>
      <c r="C10" s="108" t="s">
        <v>141</v>
      </c>
    </row>
    <row r="11" spans="1:12" ht="15.75" customHeight="1" x14ac:dyDescent="0.2">
      <c r="A11" s="157" t="s">
        <v>142</v>
      </c>
      <c r="B11" s="157"/>
      <c r="C11" s="6"/>
    </row>
    <row r="12" spans="1:12" ht="30" x14ac:dyDescent="0.2">
      <c r="A12" s="9" t="s">
        <v>129</v>
      </c>
      <c r="B12" s="9" t="s">
        <v>130</v>
      </c>
      <c r="C12" s="9" t="s">
        <v>131</v>
      </c>
    </row>
    <row r="13" spans="1:12" ht="30" x14ac:dyDescent="0.2">
      <c r="A13" s="108" t="s">
        <v>132</v>
      </c>
      <c r="B13" s="156" t="s">
        <v>143</v>
      </c>
      <c r="C13" s="156" t="s">
        <v>144</v>
      </c>
    </row>
    <row r="14" spans="1:12" ht="15" x14ac:dyDescent="0.2">
      <c r="A14" s="108" t="s">
        <v>135</v>
      </c>
      <c r="B14" s="156"/>
      <c r="C14" s="156"/>
    </row>
    <row r="15" spans="1:12" ht="45" x14ac:dyDescent="0.2">
      <c r="A15" s="108" t="s">
        <v>136</v>
      </c>
      <c r="B15" s="108" t="s">
        <v>145</v>
      </c>
      <c r="C15" s="108" t="s">
        <v>146</v>
      </c>
    </row>
    <row r="16" spans="1:12" ht="30" x14ac:dyDescent="0.2">
      <c r="A16" s="108" t="s">
        <v>147</v>
      </c>
      <c r="B16" s="108" t="s">
        <v>148</v>
      </c>
      <c r="C16" s="108" t="s">
        <v>149</v>
      </c>
    </row>
    <row r="17" spans="1:3" ht="15" x14ac:dyDescent="0.2">
      <c r="A17" s="108" t="s">
        <v>150</v>
      </c>
      <c r="B17" s="108" t="s">
        <v>151</v>
      </c>
      <c r="C17" s="108" t="s">
        <v>152</v>
      </c>
    </row>
    <row r="18" spans="1:3" ht="15.75" customHeight="1" x14ac:dyDescent="0.2">
      <c r="A18" s="152" t="s">
        <v>153</v>
      </c>
      <c r="B18" s="152"/>
      <c r="C18" s="6"/>
    </row>
    <row r="19" spans="1:3" ht="30" x14ac:dyDescent="0.2">
      <c r="A19" s="9" t="s">
        <v>129</v>
      </c>
      <c r="B19" s="9" t="s">
        <v>130</v>
      </c>
      <c r="C19" s="9" t="s">
        <v>131</v>
      </c>
    </row>
    <row r="20" spans="1:3" ht="15" x14ac:dyDescent="0.2">
      <c r="A20" s="108" t="s">
        <v>154</v>
      </c>
      <c r="B20" s="108" t="s">
        <v>155</v>
      </c>
      <c r="C20" s="108" t="s">
        <v>156</v>
      </c>
    </row>
    <row r="21" spans="1:3" ht="15" x14ac:dyDescent="0.2">
      <c r="A21" s="108" t="s">
        <v>136</v>
      </c>
      <c r="B21" s="108" t="s">
        <v>157</v>
      </c>
      <c r="C21" s="108" t="s">
        <v>158</v>
      </c>
    </row>
    <row r="22" spans="1:3" ht="15" x14ac:dyDescent="0.2">
      <c r="A22" s="108" t="s">
        <v>159</v>
      </c>
      <c r="B22" s="108" t="s">
        <v>160</v>
      </c>
      <c r="C22" s="108" t="s">
        <v>161</v>
      </c>
    </row>
    <row r="23" spans="1:3" ht="15.75" customHeight="1" x14ac:dyDescent="0.2">
      <c r="A23" s="152" t="s">
        <v>162</v>
      </c>
      <c r="B23" s="152"/>
      <c r="C23" s="6"/>
    </row>
    <row r="24" spans="1:3" ht="30" x14ac:dyDescent="0.2">
      <c r="A24" s="9" t="s">
        <v>129</v>
      </c>
      <c r="B24" s="9" t="s">
        <v>130</v>
      </c>
      <c r="C24" s="9" t="s">
        <v>131</v>
      </c>
    </row>
    <row r="25" spans="1:3" ht="15" x14ac:dyDescent="0.2">
      <c r="A25" s="156" t="s">
        <v>136</v>
      </c>
      <c r="B25" s="156" t="s">
        <v>163</v>
      </c>
      <c r="C25" s="108" t="s">
        <v>164</v>
      </c>
    </row>
    <row r="26" spans="1:3" ht="15" x14ac:dyDescent="0.2">
      <c r="A26" s="156"/>
      <c r="B26" s="156"/>
      <c r="C26" s="108" t="s">
        <v>165</v>
      </c>
    </row>
    <row r="27" spans="1:3" ht="15" x14ac:dyDescent="0.2">
      <c r="A27" s="108" t="s">
        <v>159</v>
      </c>
      <c r="B27" s="108" t="s">
        <v>166</v>
      </c>
      <c r="C27" s="108" t="s">
        <v>167</v>
      </c>
    </row>
    <row r="28" spans="1:3" ht="15.75" customHeight="1" x14ac:dyDescent="0.2">
      <c r="A28" s="152" t="s">
        <v>168</v>
      </c>
      <c r="B28" s="152"/>
      <c r="C28" s="6"/>
    </row>
    <row r="30" spans="1:3" x14ac:dyDescent="0.2">
      <c r="A30" s="154" t="s">
        <v>169</v>
      </c>
      <c r="B30" s="154"/>
      <c r="C30" s="154"/>
    </row>
    <row r="31" spans="1:3" ht="43.5" customHeight="1" x14ac:dyDescent="0.2">
      <c r="A31" s="154"/>
      <c r="B31" s="154"/>
      <c r="C31" s="154"/>
    </row>
    <row r="32" spans="1:3" ht="18.75" x14ac:dyDescent="0.3">
      <c r="A32" s="7"/>
      <c r="B32" s="7"/>
      <c r="C32" s="7"/>
    </row>
    <row r="33" spans="1:3" ht="19.5" customHeight="1" x14ac:dyDescent="0.2">
      <c r="A33" s="154" t="s">
        <v>46</v>
      </c>
      <c r="B33" s="154"/>
      <c r="C33" s="154"/>
    </row>
    <row r="34" spans="1:3" ht="21" x14ac:dyDescent="0.2">
      <c r="A34" s="155" t="s">
        <v>47</v>
      </c>
      <c r="B34" s="155"/>
      <c r="C34" s="155"/>
    </row>
  </sheetData>
  <mergeCells count="18">
    <mergeCell ref="A28:B28"/>
    <mergeCell ref="A30:C31"/>
    <mergeCell ref="A33:C33"/>
    <mergeCell ref="A34:C34"/>
    <mergeCell ref="B7:B8"/>
    <mergeCell ref="C7:C8"/>
    <mergeCell ref="A25:A26"/>
    <mergeCell ref="B25:B26"/>
    <mergeCell ref="A11:B11"/>
    <mergeCell ref="B13:B14"/>
    <mergeCell ref="C13:C14"/>
    <mergeCell ref="A18:B18"/>
    <mergeCell ref="A23:B23"/>
    <mergeCell ref="A1:C1"/>
    <mergeCell ref="A2:C2"/>
    <mergeCell ref="A3:C3"/>
    <mergeCell ref="A5:B5"/>
    <mergeCell ref="A4:C4"/>
  </mergeCells>
  <hyperlinks>
    <hyperlink ref="A2:I2" r:id="rId1" display="сайт:  у-мк.рф  " xr:uid="{00000000-0004-0000-0500-000000000000}"/>
  </hyperlinks>
  <pageMargins left="0.7" right="0.7" top="0.75" bottom="0.75" header="0.3" footer="0.3"/>
  <pageSetup paperSize="9" scale="7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склад УПТК</vt:lpstr>
      <vt:lpstr>котельные склад УПТК</vt:lpstr>
      <vt:lpstr>8732-78</vt:lpstr>
      <vt:lpstr>НКТ</vt:lpstr>
      <vt:lpstr>цвет. мет.</vt:lpstr>
      <vt:lpstr>'склад УПТК'!Область_печати</vt:lpstr>
    </vt:vector>
  </TitlesOfParts>
  <Manager>Степнов В.В.</Manager>
  <Company>ООО "УМК"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ООО "УМК"</dc:title>
  <dc:subject>прайс</dc:subject>
  <dc:creator>ООО "УМК"</dc:creator>
  <cp:keywords/>
  <dc:description/>
  <cp:lastModifiedBy>1</cp:lastModifiedBy>
  <cp:revision/>
  <cp:lastPrinted>2018-08-06T04:43:01Z</cp:lastPrinted>
  <dcterms:created xsi:type="dcterms:W3CDTF">2003-04-01T09:38:26Z</dcterms:created>
  <dcterms:modified xsi:type="dcterms:W3CDTF">2018-08-28T12:30:46Z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ООО &quot;УМК&quot;">
    <vt:lpwstr>ООО "УМК"</vt:lpwstr>
  </property>
</Properties>
</file>