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sergey\Desktop\"/>
    </mc:Choice>
  </mc:AlternateContent>
  <bookViews>
    <workbookView xWindow="0" yWindow="0" windowWidth="28800" windowHeight="12435"/>
  </bookViews>
  <sheets>
    <sheet name="склад УПТК" sheetId="10" r:id="rId1"/>
    <sheet name="котельные склад УПТК" sheetId="15" r:id="rId2"/>
    <sheet name="8732-78" sheetId="9" r:id="rId3"/>
    <sheet name="13ХФА" sheetId="14" r:id="rId4"/>
    <sheet name="НКТ" sheetId="12" r:id="rId5"/>
    <sheet name="цвет. мет." sheetId="13" r:id="rId6"/>
  </sheets>
  <definedNames>
    <definedName name="_A100000">'8732-78'!#REF!</definedName>
    <definedName name="_A555000">'8732-78'!#REF!</definedName>
    <definedName name="_A65800">'8732-78'!#REF!</definedName>
    <definedName name="_A66000">'8732-78'!#REF!</definedName>
    <definedName name="_A66474">'8732-78'!#REF!</definedName>
    <definedName name="_A67155">'8732-78'!#REF!</definedName>
    <definedName name="_A68155">'8732-78'!#REF!</definedName>
    <definedName name="_A69155">'8732-78'!#REF!</definedName>
    <definedName name="_A70000">'8732-78'!#REF!</definedName>
    <definedName name="_A70001">'8732-78'!#REF!</definedName>
    <definedName name="OLE_LINK1" localSheetId="2">'8732-78'!#REF!</definedName>
    <definedName name="_xlnm.Print_Area" localSheetId="2">'8732-78'!#REF!</definedName>
    <definedName name="_xlnm.Print_Area" localSheetId="0">'склад УПТК'!$A$1:$M$43</definedName>
  </definedNames>
  <calcPr calcId="152511"/>
  <customWorkbookViews>
    <customWorkbookView name="Сергей - Личное представление" guid="{A93CE79A-2623-4EA8-8B5A-76C72703D835}" mergeInterval="0" personalView="1" maximized="1" windowWidth="1020" windowHeight="543" tabRatio="604" activeSheetId="5"/>
  </customWorkbookViews>
</workbook>
</file>

<file path=xl/calcChain.xml><?xml version="1.0" encoding="utf-8"?>
<calcChain xmlns="http://schemas.openxmlformats.org/spreadsheetml/2006/main">
  <c r="E574" i="15" l="1"/>
  <c r="E510" i="15"/>
  <c r="E496" i="15"/>
  <c r="E484" i="15"/>
  <c r="E447" i="15"/>
  <c r="E411" i="15"/>
  <c r="E398" i="15"/>
  <c r="E389" i="15"/>
  <c r="E387" i="15"/>
  <c r="E385" i="15"/>
  <c r="E361" i="15"/>
  <c r="E308" i="15"/>
  <c r="E293" i="15"/>
  <c r="E259" i="15"/>
  <c r="E247" i="15"/>
  <c r="E246" i="15"/>
  <c r="E244" i="15"/>
  <c r="E212" i="15"/>
  <c r="E184" i="15"/>
  <c r="E179" i="15"/>
  <c r="E155" i="15"/>
  <c r="E137" i="15"/>
  <c r="E126" i="15"/>
  <c r="E112" i="15"/>
  <c r="E110" i="15"/>
  <c r="E79" i="15"/>
  <c r="E74" i="15"/>
  <c r="E70" i="15"/>
  <c r="E68" i="15"/>
  <c r="E54" i="15"/>
  <c r="E50" i="15"/>
</calcChain>
</file>

<file path=xl/sharedStrings.xml><?xml version="1.0" encoding="utf-8"?>
<sst xmlns="http://schemas.openxmlformats.org/spreadsheetml/2006/main" count="3091" uniqueCount="605">
  <si>
    <t>ООО "УМК"</t>
  </si>
  <si>
    <t xml:space="preserve">сайт:  у-мк.рф  </t>
  </si>
  <si>
    <t>Размер</t>
  </si>
  <si>
    <t>сталь</t>
  </si>
  <si>
    <t>гост</t>
  </si>
  <si>
    <t>длина</t>
  </si>
  <si>
    <t>остаток</t>
  </si>
  <si>
    <t>8х1</t>
  </si>
  <si>
    <t>8734-75</t>
  </si>
  <si>
    <t>3,5-4</t>
  </si>
  <si>
    <t>10х2</t>
  </si>
  <si>
    <t>16х2</t>
  </si>
  <si>
    <t>18х2,5</t>
  </si>
  <si>
    <t>18х3</t>
  </si>
  <si>
    <t>20х2</t>
  </si>
  <si>
    <t>22х3,5</t>
  </si>
  <si>
    <t>27х3</t>
  </si>
  <si>
    <t>32х4</t>
  </si>
  <si>
    <t>38х3</t>
  </si>
  <si>
    <t>10705-80</t>
  </si>
  <si>
    <t>38х2,5</t>
  </si>
  <si>
    <t>38х5</t>
  </si>
  <si>
    <t>09г2с</t>
  </si>
  <si>
    <t>8732-78</t>
  </si>
  <si>
    <t>57х3</t>
  </si>
  <si>
    <t>60х5,5</t>
  </si>
  <si>
    <t>б/у</t>
  </si>
  <si>
    <t>73х5,5</t>
  </si>
  <si>
    <t>К</t>
  </si>
  <si>
    <t>633-80</t>
  </si>
  <si>
    <r>
      <t xml:space="preserve">76х5 </t>
    </r>
    <r>
      <rPr>
        <sz val="10"/>
        <rFont val="Times New Roman"/>
        <family val="1"/>
        <charset val="204"/>
      </rPr>
      <t>оцинковка</t>
    </r>
  </si>
  <si>
    <t>09Г2С</t>
  </si>
  <si>
    <t>89х4</t>
  </si>
  <si>
    <t>102х6</t>
  </si>
  <si>
    <t>ту 190</t>
  </si>
  <si>
    <t>114х7</t>
  </si>
  <si>
    <t>ту 55</t>
  </si>
  <si>
    <t>8-10м</t>
  </si>
  <si>
    <t>133х10</t>
  </si>
  <si>
    <t>7-8м</t>
  </si>
  <si>
    <t>159х8</t>
  </si>
  <si>
    <t>219х6</t>
  </si>
  <si>
    <t>13хфа</t>
  </si>
  <si>
    <t>ту 124</t>
  </si>
  <si>
    <t>Ждем Ваших заявок, надеемся на долговременное сотрудничество !!!</t>
  </si>
  <si>
    <t>С уважением, генеральный директор Степнов Вадим Владимирович.</t>
  </si>
  <si>
    <t>D ,мм</t>
  </si>
  <si>
    <t>S ,мм</t>
  </si>
  <si>
    <t>ГОСТ/ТУ</t>
  </si>
  <si>
    <t>Сталь</t>
  </si>
  <si>
    <t>Кол-во, тн</t>
  </si>
  <si>
    <t>Цена, руб./тн</t>
  </si>
  <si>
    <t>Склад</t>
  </si>
  <si>
    <t>14-3-190-2004</t>
  </si>
  <si>
    <t>запрос</t>
  </si>
  <si>
    <t>дог</t>
  </si>
  <si>
    <t>14-3-460-2003</t>
  </si>
  <si>
    <t>14-3р-55-2001</t>
  </si>
  <si>
    <t>20ПВ</t>
  </si>
  <si>
    <t>12Х1МФ</t>
  </si>
  <si>
    <t>Первоуральск</t>
  </si>
  <si>
    <t>14-3-460-2009</t>
  </si>
  <si>
    <t>Екатеринбург</t>
  </si>
  <si>
    <t>УПТК</t>
  </si>
  <si>
    <t>УПТК Р</t>
  </si>
  <si>
    <t>14-3Р-55-2001</t>
  </si>
  <si>
    <t>поставка 2 дня</t>
  </si>
  <si>
    <t>ожидаем приход</t>
  </si>
  <si>
    <t>12Х18Н12Т</t>
  </si>
  <si>
    <t>12Х1МФ-ПВ</t>
  </si>
  <si>
    <t>32х46</t>
  </si>
  <si>
    <t>14-3-460-2010</t>
  </si>
  <si>
    <t>14-3Р-1128-2007</t>
  </si>
  <si>
    <t>14-3-1128-2000</t>
  </si>
  <si>
    <t>14-159-1128-2008</t>
  </si>
  <si>
    <t>15ГС</t>
  </si>
  <si>
    <t>14-3-463-2005</t>
  </si>
  <si>
    <t>15Х1М1Ф</t>
  </si>
  <si>
    <t>550-75</t>
  </si>
  <si>
    <t>15Х5М</t>
  </si>
  <si>
    <t>поставка 3 дня</t>
  </si>
  <si>
    <t>в прокате</t>
  </si>
  <si>
    <t>Поставка 3 дня</t>
  </si>
  <si>
    <t>Поставка 5 дней</t>
  </si>
  <si>
    <t>КВД</t>
  </si>
  <si>
    <t>14-3-460-75</t>
  </si>
  <si>
    <t>14-3р-50-2001</t>
  </si>
  <si>
    <t>ГОСТ, ТУ Размер Сталь Остаток</t>
  </si>
  <si>
    <t>8734-75 10 х 1 нд/ПКФ 20 0,500</t>
  </si>
  <si>
    <t>10 х 2 нк6000/ПКФ 20 1,181</t>
  </si>
  <si>
    <t>12 х 1 нк6000/ПКФ 20 1,677</t>
  </si>
  <si>
    <t>12 х 2 нк6000/ПКФ 20 0,891</t>
  </si>
  <si>
    <t>14 х 2 нк6000/ПКФ 20 0,511</t>
  </si>
  <si>
    <t>14 х 3 нк6000/ПКФ 20 1,583</t>
  </si>
  <si>
    <t>16 х 2 нк6000/ПКФ 20 1,341</t>
  </si>
  <si>
    <t>16 х 3 нк6000/ПКФ 20 2,167</t>
  </si>
  <si>
    <t>16 х 3 нд 09Г2С 0,086</t>
  </si>
  <si>
    <t>16 х 4 нк6000/ПКФ 20 1,651</t>
  </si>
  <si>
    <t>16 х 1,5 нк6000/ПКФ 20 0,993</t>
  </si>
  <si>
    <t>18 х 2 нк6000/ПКФ 20 1,799</t>
  </si>
  <si>
    <t>18 х 3 нк6000/ПКФ 20 2,235</t>
  </si>
  <si>
    <t>18 х 4 нк6000/ПКФ 20 1,511</t>
  </si>
  <si>
    <t>20 х 2 нк6000/ПКФ 20 0,966</t>
  </si>
  <si>
    <t>20 х 2,5 нк6000/ПКФ 20 1,183</t>
  </si>
  <si>
    <t>20 х 3 нк6000/ПКФ 20 2,024</t>
  </si>
  <si>
    <t>20 х 4 нк6000/ПКФ 20 0,430</t>
  </si>
  <si>
    <t>22 х 2 нк6000/ПКФ 20 1,146</t>
  </si>
  <si>
    <t>22 х 3 нк6000/ПКФ 20 1,415</t>
  </si>
  <si>
    <t>22 х 3 нд 09Г2С 0,090</t>
  </si>
  <si>
    <t>22 х 3,5 нк6000/ПКФ 20 2,706</t>
  </si>
  <si>
    <t>25 х 2 нк6000/ПКФ 20 1,276</t>
  </si>
  <si>
    <t>25 х 2 нд/ПКФ 20 0,498</t>
  </si>
  <si>
    <t>25 х 2,5 нд 20 0,073</t>
  </si>
  <si>
    <t>25 х 2,5 нк6000/ПКФ 20 2,669</t>
  </si>
  <si>
    <t>25 х 3 нк6000/ПКФ 20 2,391</t>
  </si>
  <si>
    <t>25 х 3,5 нк6000/ПКФ 20 2,651</t>
  </si>
  <si>
    <t>25 х 4 нк6000/ПКФ 20 2,007</t>
  </si>
  <si>
    <t>25 х 4 нд 20 0,506</t>
  </si>
  <si>
    <t>25 х 5 нк6000/ПКФ 20 1,578</t>
  </si>
  <si>
    <t>28 х 3 нк6000/ПКФ 20 0,576</t>
  </si>
  <si>
    <t>28 х 3,5 нк6000/ПКФ 20 0,738</t>
  </si>
  <si>
    <t>28 х 4 нк6000/ПКФ 20 1,355</t>
  </si>
  <si>
    <t>30 х 2 нк6000/ПКФ 20 1,430</t>
  </si>
  <si>
    <t>30 х 3 нк6000/ПКФ 20 2,776</t>
  </si>
  <si>
    <t>30 х 4 нк6000/ПКФ 20 0,662</t>
  </si>
  <si>
    <t>32 х 2 нк6000/ПКФ 20 1,644</t>
  </si>
  <si>
    <t>32 х 3 нк9000/ПКФ 20 4,828</t>
  </si>
  <si>
    <t>32 х 4 нк9000/ПКФ 20 0,459</t>
  </si>
  <si>
    <t>32 х 6 нк6000/ПКФ 20 1,064</t>
  </si>
  <si>
    <t>32 х 8 нк6000/ПКФ 20 0,418</t>
  </si>
  <si>
    <t>34 х 3,5 нк9000/ПКФ 20 1,240</t>
  </si>
  <si>
    <t>34 х 6 нк6000/ПКФ 20 2,150</t>
  </si>
  <si>
    <t>38 х 2 нк6000/ПКФ 20 1,269</t>
  </si>
  <si>
    <t>38 х 6 нк6000/ПКФ 20 0,910</t>
  </si>
  <si>
    <t>40 х 3 нк6000/ПКФ 20 2,770</t>
  </si>
  <si>
    <t>40 х 4 нк6000/ПКФ 20 2,036</t>
  </si>
  <si>
    <t>42 х 8 нк6000/ПКФ 20 1,534</t>
  </si>
  <si>
    <t>48 х 3 нк6000/ПКФ 20 0,734</t>
  </si>
  <si>
    <t>48 х 8 нк6000/ПКФ 20 0,840</t>
  </si>
  <si>
    <t>48 х 10 нк6000/ПКФ 20 0,990</t>
  </si>
  <si>
    <t>50 х 3 нк6000/ПКФ 20 3,712</t>
  </si>
  <si>
    <t>50 х 4 нк6000/ПКФ 20 2,170</t>
  </si>
  <si>
    <t>50 х 5 нк6000/ПКФ 20 1,834</t>
  </si>
  <si>
    <t>50 х 6 нк6000/ПКФ 20 1,020</t>
  </si>
  <si>
    <t>50 х 8 нк6000/ПКФ 20 0,940</t>
  </si>
  <si>
    <t>50 х 9 нд/ПКФ 35 0,410</t>
  </si>
  <si>
    <t>50 х 10 нк6000/ПКФ 20 1,402</t>
  </si>
  <si>
    <t>56 х 3 мр2000 20 0,124</t>
  </si>
  <si>
    <t>57 х 3 нд 20 0,252</t>
  </si>
  <si>
    <t>60 х 3 нк6000/ПКФ 20 2,140</t>
  </si>
  <si>
    <t>15 х 2 нк6000/ПКФ 20 0,391</t>
  </si>
  <si>
    <t>27 х 2 мр5000/ПКФ 20 2,095</t>
  </si>
  <si>
    <t>27 х 5 нк6000/ПКФ 20 0,696</t>
  </si>
  <si>
    <t>36 х 4 нк6000/ПКФ 20 1,946</t>
  </si>
  <si>
    <t>36 х 5 нк6000/ПКФ 20 2,198</t>
  </si>
  <si>
    <t>8732-78/53383-09 57 х 3,5 нд/шС 09Г2С 0,052</t>
  </si>
  <si>
    <t>76 х 5 нд/шС 09Г2С 1,154</t>
  </si>
  <si>
    <t>8732-78 32 х 3,5 нк9000/ПКФ 09Г2С 3,234</t>
  </si>
  <si>
    <t>32 х 4 нк9000/ПКФ 09Г2С 4,512</t>
  </si>
  <si>
    <t>33,7 х 3,5 нк9000/ПКФ 20 5,482</t>
  </si>
  <si>
    <t>38 х 3,2 нк9000/ПКФ 20 3,710</t>
  </si>
  <si>
    <t>38 х 3,5 нк9000/ПКФ 20 44,704</t>
  </si>
  <si>
    <t>38 х 4 нк9000/ПКФ 20 19,110</t>
  </si>
  <si>
    <t>42 х 6 нк9000/ПКФ 20 2,984</t>
  </si>
  <si>
    <t>45 х 3,5 нк9000/ПКФ 20 2,188</t>
  </si>
  <si>
    <t>45 х 4 нк9000/ПКФ 20 4,644</t>
  </si>
  <si>
    <t>45 х 5 нк9000/ПКФ 20 13,168</t>
  </si>
  <si>
    <t>48 х 3,2 нд/ПКФ 20 0,192</t>
  </si>
  <si>
    <t>48 х 3,2 нк9000/ПКФ 20 1,496</t>
  </si>
  <si>
    <t>48,3 х 3,5 нк9000/ПКФ 20 3,842</t>
  </si>
  <si>
    <t>48,3 х 4 нк9000/ПКФ 20 13,812</t>
  </si>
  <si>
    <t>48,3 х 5 нк9000/ПКФ 20 12,066</t>
  </si>
  <si>
    <t>48,3 х 5 нк6000/ПКФ 20 0,636</t>
  </si>
  <si>
    <t>57 х 3,2 нк9000/ПКФ 20 20,160</t>
  </si>
  <si>
    <t>57 х 3,2 нк9000/А 20 18,850</t>
  </si>
  <si>
    <t>57 х 3,5 нк9000/ПКФ 09Г2С 4,310</t>
  </si>
  <si>
    <t>20 20,730</t>
  </si>
  <si>
    <t>57 х 4 нк9000/ПКФ 09Г2С 4,892</t>
  </si>
  <si>
    <t>20 21,266</t>
  </si>
  <si>
    <t>57 х 5 нк9000/ПКФ 09Г2С 2,852</t>
  </si>
  <si>
    <t>20 13,900</t>
  </si>
  <si>
    <t>57 х 6 нк9000/ПКФ 20 18,008</t>
  </si>
  <si>
    <t>57 х 8 нк8000/ПКФ 20 9,348</t>
  </si>
  <si>
    <t>57 х 10 нк8000/ПКФ 20 0,994</t>
  </si>
  <si>
    <t>60 х 3,2 нк9000/ПКФ 20 20,758</t>
  </si>
  <si>
    <t>60 х 3,2 нк9000/А 20 17,700</t>
  </si>
  <si>
    <t>60 х 3,5 нк9000/ПКФ 20 5,976</t>
  </si>
  <si>
    <t>60 х 3,5 нд/ПКФ 20 0,438</t>
  </si>
  <si>
    <t>60 х 3,5 нк9000/А 20 8,680</t>
  </si>
  <si>
    <t>60 х 5 нк9000/ПКФ 20 8,070</t>
  </si>
  <si>
    <t>60 х 5 нк9000/А 20 3,990</t>
  </si>
  <si>
    <t>60 х 5,5 нк9700/ПКФ 35 20,180</t>
  </si>
  <si>
    <t>60 х 6 нк9000/ПКФ 20 1,078</t>
  </si>
  <si>
    <t>60 х 6 нд/ш 20 0,253</t>
  </si>
  <si>
    <t>60 х 6 нд/ПКФ 20 1,720</t>
  </si>
  <si>
    <t>60 х 10 нк8000/ПКФ 20 3,724</t>
  </si>
  <si>
    <t>60 х 12 нк8000/ПКФ 20 1,552</t>
  </si>
  <si>
    <t>63,5 х 6 нк8000/ПКФ 20 5,180</t>
  </si>
  <si>
    <t>63,5 х 6 нд 45 0,725</t>
  </si>
  <si>
    <t>63,5 х 12 нк8000/ПКФ 20 1,242</t>
  </si>
  <si>
    <t>68 х 4 нк9000/ПКФ 20 10,316</t>
  </si>
  <si>
    <t>68 х 6 нк9000/ПКФ 20 8,814</t>
  </si>
  <si>
    <t>68 х 10 нк8000/ПКФ 20 1,112</t>
  </si>
  <si>
    <t>70 х 10 нк8000/ПКФ 20 1,000</t>
  </si>
  <si>
    <t>70 х 12 нк7000/ПКФ 20 1,374</t>
  </si>
  <si>
    <t>73 х 5 нк9000/ПКФ 20 7,230</t>
  </si>
  <si>
    <t>73 х 5,5 н/д 20 0,266</t>
  </si>
  <si>
    <t>73 х 8 нк8000/ПКФ 20 8,454</t>
  </si>
  <si>
    <t>73 х 10 нд/ПКФ 09Г2С 1,200</t>
  </si>
  <si>
    <t>73 х 12 нк7000/ПКФ 20 0,304</t>
  </si>
  <si>
    <t>76 х 3,5 нк9000/ПКФ 20 1,648</t>
  </si>
  <si>
    <t>76 х 3,5 нд 20 1,620</t>
  </si>
  <si>
    <t>76 х 4 нд 20 0,934</t>
  </si>
  <si>
    <t>76 х 5 нк9000/ПКФ 09Г2С 7,938</t>
  </si>
  <si>
    <t>20 4,758</t>
  </si>
  <si>
    <t>76 х 6 нк9000/ПКФ 20 4,714</t>
  </si>
  <si>
    <t>76 х 8 нк8000/ПКФ 20 1,318</t>
  </si>
  <si>
    <t>76 х 10 нк8000/ПКФ 20 3,384</t>
  </si>
  <si>
    <t>76 х 12 нк8000/ПКФ 20 2,814</t>
  </si>
  <si>
    <t>76 х 13 нд/ПКФ 45 5,120</t>
  </si>
  <si>
    <t>76 х 16 нк7000/ПКФ 20 0,480</t>
  </si>
  <si>
    <t>83 х 4 нк9000/ПКФ 20 18,744</t>
  </si>
  <si>
    <t>83 х 5 нк9000/ПКФ 20 9,320</t>
  </si>
  <si>
    <t>83 х 6 нк9000/ПКФ 20 9,412</t>
  </si>
  <si>
    <t>83 х 8 нк8000/ПКФ 20 3,086</t>
  </si>
  <si>
    <t>83 х 10 нк8000/ПКФ 20 1,624</t>
  </si>
  <si>
    <t>83 х 12 нк8000/ПКФ 20 2,160</t>
  </si>
  <si>
    <t>83 х 14 нд 20 0,496</t>
  </si>
  <si>
    <t>89 х 3,5 нк9000/ПКФ 20 18,166</t>
  </si>
  <si>
    <t>89 х 4 нк9000/ПКФ 20 8,890</t>
  </si>
  <si>
    <t>89 х 4 нк9000/А 20 15,820</t>
  </si>
  <si>
    <t>89 х 5 нк9000/ПКФ 09Г2С 1,804</t>
  </si>
  <si>
    <t>20 14,248</t>
  </si>
  <si>
    <t>89 х 5 нд/ПКФ 45 4,840</t>
  </si>
  <si>
    <t>89 х 6 нк8500/ПКФ 20 11,682</t>
  </si>
  <si>
    <t>89 х 6 нк9000/ПКФ 09Г2С 3,142</t>
  </si>
  <si>
    <t>89 х 8 нк8000/ПКФ 09Г2С 4,860</t>
  </si>
  <si>
    <t>89 х 8 нк9000/ПКФ 20 15,042</t>
  </si>
  <si>
    <t>89 х 8 нд 20 0,688</t>
  </si>
  <si>
    <t>89 х 10 нк8000/ПКФ 20 13,432</t>
  </si>
  <si>
    <t>89 х 10 мр7900/ПКФ 09Г2С 0,150</t>
  </si>
  <si>
    <t>8732-78 89 х 12 нк7000/ПКФ 20 1,778</t>
  </si>
  <si>
    <t>89 х 16 нк7000/ПКФ 20 0,634</t>
  </si>
  <si>
    <t>89 х 16 нд/ПКФ 45 11,990</t>
  </si>
  <si>
    <t>89 х 20 нк7000/ПКФ 20 3,260</t>
  </si>
  <si>
    <t>95 х 5 нк8000/ПКФ 20 3,616</t>
  </si>
  <si>
    <t>95 х 8 нк8000/ПКФ 20 0,280</t>
  </si>
  <si>
    <t>95 х 10 нк8000/ПКФ 20 1,302</t>
  </si>
  <si>
    <t>95 х 12 нк7000/ПКФ 20 2,318</t>
  </si>
  <si>
    <t>95 х 18 нк7000/ПКФ 20 5,220</t>
  </si>
  <si>
    <t>102 х 4 нк9000/ПКФ 20 8,224</t>
  </si>
  <si>
    <t>102 х 5 нк8000/ПКФ 20 0,110</t>
  </si>
  <si>
    <t>102 х 6 нк8000/ПКФ 20 14,888</t>
  </si>
  <si>
    <t>102 х 8 нд 09Г2С 0,180</t>
  </si>
  <si>
    <t>102 х 10 нк8000/ПКФ 20 3,804</t>
  </si>
  <si>
    <t>108 х 4 нк9000/ПКФ 20 13,200</t>
  </si>
  <si>
    <t>108 х 4 нд/ПКФ 09Г2С 0,102</t>
  </si>
  <si>
    <t>108 х 5 нд 20 7,910</t>
  </si>
  <si>
    <t>108 х 5 нк9000/ПКФ 20 13,248</t>
  </si>
  <si>
    <t>108 х 5 нд/ПКФ 45 4,860</t>
  </si>
  <si>
    <t>108 х 5 нк9000/А 20 9,990</t>
  </si>
  <si>
    <t>108 х 6 нк9000/ПКФ 20 6,138</t>
  </si>
  <si>
    <t>09Г2С 5,034</t>
  </si>
  <si>
    <t>108 х 6 нк9000/А 20 4,790</t>
  </si>
  <si>
    <t>108 х 6 нд 20 1,450</t>
  </si>
  <si>
    <t>108 х 8 нк8000/ПКФ 20 1,520</t>
  </si>
  <si>
    <t>108 х 10 нк7000/ПКФ 20 0,904</t>
  </si>
  <si>
    <t>108 х 10 нд/ПКФ 20 0,534</t>
  </si>
  <si>
    <t>108 х 12 нк7000/ПКФ 20 3,856</t>
  </si>
  <si>
    <t>108 х 16 нк7000/ПКФ 20 0,574</t>
  </si>
  <si>
    <t>108 х 20 нк7000/ПКФ 20 5,130</t>
  </si>
  <si>
    <t>108 х 25 нк7000/ПКФ 20 4,900</t>
  </si>
  <si>
    <t>108 х 28 нк7000/ПКФ 20 4,950</t>
  </si>
  <si>
    <t>114 х 4,5 нк8000/ПКФ 20 5,222</t>
  </si>
  <si>
    <t>114 х 5 нк8000/ПКФ 20 8,914</t>
  </si>
  <si>
    <t>114 х 5 нд 10 0,468</t>
  </si>
  <si>
    <t>114 х 6 нк9000/ПКФ 20 2,646</t>
  </si>
  <si>
    <t>114 х 8 нк9000/ПКФ 20 4,590</t>
  </si>
  <si>
    <t>114 х 10 нк8000/ПКФ 20 9,304</t>
  </si>
  <si>
    <t>114 х 12 нк7000/ПКФ 20 2,660</t>
  </si>
  <si>
    <t>114 х 20 нк7000/ПКФ 20 5,120</t>
  </si>
  <si>
    <t>121 х 6 нк8000/ПКФ 20 5,094</t>
  </si>
  <si>
    <t>121 х 8 нк8000/ПКФ 20 1,796</t>
  </si>
  <si>
    <t>121 х 12 нд 20 0,232</t>
  </si>
  <si>
    <t>121 х 12 нк8000/ПКФ 20 1,354</t>
  </si>
  <si>
    <t>121 х 20 нд/ПКФ 20 1,008</t>
  </si>
  <si>
    <t>121 х 25 нк7000/ПКФ 20 5,200</t>
  </si>
  <si>
    <t>121 х 28 нк7000/ПКФ 20 5,120</t>
  </si>
  <si>
    <t>127 х 5 нк9000/ПКФ 20 4,894</t>
  </si>
  <si>
    <t>127 х 6 нк7000/ПКФ 20 4,970</t>
  </si>
  <si>
    <t>127 х 10 нк9000/ПКФ 20 4,834</t>
  </si>
  <si>
    <t>127 х 12 нк7000/ПКФ 20 2,978</t>
  </si>
  <si>
    <t>127 х 16 нд/ПКФ 20 1,450</t>
  </si>
  <si>
    <t>127 х 18 нк7000/ПКФ 20 5,400</t>
  </si>
  <si>
    <t>133 х 5 нк9000/ПКФ 20 7,464</t>
  </si>
  <si>
    <t>133 х 5 нд 20 6,188</t>
  </si>
  <si>
    <t>133 х 6 нд/шС 20 1,306</t>
  </si>
  <si>
    <t>133 х 6 нк9000/ПКФ 09Г2С 2,904</t>
  </si>
  <si>
    <t>20 10,780</t>
  </si>
  <si>
    <t>133 х 6 нд 09Г2С 0,280</t>
  </si>
  <si>
    <t>133 х 8 нд/шС 20 1,472</t>
  </si>
  <si>
    <t>133 х 8 нк8000/ПКФ 20 1,610</t>
  </si>
  <si>
    <t>133 х 13 нк7000/ПКФ 20 9,520</t>
  </si>
  <si>
    <t>133 х 16 нк8000/ПКФ 20 1,964</t>
  </si>
  <si>
    <t>133 х 20 нк7000/ПКФ 20 5,460</t>
  </si>
  <si>
    <t>133 х 20 нд/ПКФ 30ХГСА 6,270</t>
  </si>
  <si>
    <t>133 х 28 нк7000/ПКФ 20 4,370</t>
  </si>
  <si>
    <t>140 х 5 нк9000/ПКФ 20 1,898</t>
  </si>
  <si>
    <t>140 х 5 нк9000/А 20 8,180</t>
  </si>
  <si>
    <t>140 х 6 нк9000/ПКФ 20 7,650</t>
  </si>
  <si>
    <t>140 х 6 нк9000/А 20 8,610</t>
  </si>
  <si>
    <t>140 х 8 нк8000/ПКФ 20 3,958</t>
  </si>
  <si>
    <t>140 х 8 нк9000/А 20 7,800</t>
  </si>
  <si>
    <t>140 х 10 нк9000/ПКФ 20 2,766</t>
  </si>
  <si>
    <t>140 х 12 нк8000/ПКФ 20 4,380</t>
  </si>
  <si>
    <t>140 х 28 нд/ПКФ 20 1,760</t>
  </si>
  <si>
    <t>140 х 28 нк7000/ПКФ 20 1,112</t>
  </si>
  <si>
    <t>146 х 5 нк9500/ПКФ 45 5,150</t>
  </si>
  <si>
    <t>146 х 6 нк9000/ПКФ 20 5,740</t>
  </si>
  <si>
    <t>146 х 6 нк9000/А 20 4,290</t>
  </si>
  <si>
    <t>146 х 8 нк9000/ПКФ 20 4,630</t>
  </si>
  <si>
    <t>146 х 10 нк9000/ПКФ 20 7,876</t>
  </si>
  <si>
    <t>146 х 12 нк9000/ПКФ 20 4,020</t>
  </si>
  <si>
    <t>146 х 36 нд/ПКФ 20 3,712</t>
  </si>
  <si>
    <t>159 х 4,5 нк9000/ПКФ 20 8,892</t>
  </si>
  <si>
    <t>159 х 5 нк9000/ПКФ 20 28,584</t>
  </si>
  <si>
    <t>8732-78 159 х 5 нк9000/А 20 15,370</t>
  </si>
  <si>
    <t>159 х 6 нк9000/ПКФ 09Г2С 8,727</t>
  </si>
  <si>
    <t>20 32,496</t>
  </si>
  <si>
    <t>159 х 6 нк9000/А 20 19,310</t>
  </si>
  <si>
    <t>159 х 7 нк9000/ПКФ 20 8,394</t>
  </si>
  <si>
    <t>159 х 8 нк9000/ПКФ 09Г2С 4,078</t>
  </si>
  <si>
    <t>20 25,300</t>
  </si>
  <si>
    <t>159 х 8 нк9000/А 20 4,680</t>
  </si>
  <si>
    <t>159 х 10 нк9000/ПКФ 09Г2С 5,390</t>
  </si>
  <si>
    <t>20 7,638</t>
  </si>
  <si>
    <t>159 х 12 нк9000/ПКФ 09Г2С 4,738</t>
  </si>
  <si>
    <t>20 7,692</t>
  </si>
  <si>
    <t>159 х 14 нк8000/ПКФ 20 5,698</t>
  </si>
  <si>
    <t>159 х 16 нк7000/ПКФ 20 5,160</t>
  </si>
  <si>
    <t>159 х 36 нк7000/ПКФ 20 4,640</t>
  </si>
  <si>
    <t>168 х 6 нк9000/ПКФ 20 12,498</t>
  </si>
  <si>
    <t>168 х 6 нк9000/А 20 4,870</t>
  </si>
  <si>
    <t>168 х 8 нк9000/ПКФ 20 0,266</t>
  </si>
  <si>
    <t>168 х 10 нк9000/ПКФ 20 4,426</t>
  </si>
  <si>
    <t>168 х 12 нк9000/ПКФ 20 9,604</t>
  </si>
  <si>
    <t>168 х 12 нк10000/ПКФ 45 15,950</t>
  </si>
  <si>
    <t>168 х 16 нк7000/ПКФ 20 6,898</t>
  </si>
  <si>
    <t>168 х 18 нд/ПКФ 09Г2С 4,910</t>
  </si>
  <si>
    <t>180 х 8 нк9000/ПКФ 20 3,940</t>
  </si>
  <si>
    <t>180 х 10 нк9000/ПКФ 20 6,234</t>
  </si>
  <si>
    <t>180 х 10 нк9000/А 20 5,050</t>
  </si>
  <si>
    <t>180 х 20 нк7000/ПКФ 20 6,340</t>
  </si>
  <si>
    <t>180 х 25 нк7000/ПКФ 20 2,094</t>
  </si>
  <si>
    <t>180 х 28 нд/ПКФ 20 6,720</t>
  </si>
  <si>
    <t>194 х 6 нк9000/ПКФ 20 3,810</t>
  </si>
  <si>
    <t>194 х 6 нк9000/А 20 2,350</t>
  </si>
  <si>
    <t>194 х 8 нк8000/ПКФ 20 7,876</t>
  </si>
  <si>
    <t>194 х 12 нк9000/ПКФ 20 4,726</t>
  </si>
  <si>
    <t>194 х 20 нк6000/ПКФ 20 2,280</t>
  </si>
  <si>
    <t>194 х 30 нк5500/ПКФ 20 4,154</t>
  </si>
  <si>
    <t>194 х 32 нд 20 0,686</t>
  </si>
  <si>
    <t>194 х 40 нд/ПКФ 20 1,470</t>
  </si>
  <si>
    <t>203 х 8 нк9000/ПКФ 20 4,584</t>
  </si>
  <si>
    <t>203 х 8 нк9000/А 20 5,140</t>
  </si>
  <si>
    <t>203 х 10 нк9000/ПКФ 20 3,780</t>
  </si>
  <si>
    <t>203 х 36 нд/ПКФ 20 5,690</t>
  </si>
  <si>
    <t>203 х 40 нд/ПКФ 20 6,240</t>
  </si>
  <si>
    <t>219 х 6 нк9000/ПКФ 20 10,390</t>
  </si>
  <si>
    <t>219 х 7 нк9000/ПКФ 20 7,242</t>
  </si>
  <si>
    <t>219 х 7 нк9000/А 20 15,370</t>
  </si>
  <si>
    <t>219 х 8 нк9000/ПКФ 09Г2С 0,786</t>
  </si>
  <si>
    <t>20 9,180</t>
  </si>
  <si>
    <t>219 х 8 нк9000/А 09Г2С 7,500</t>
  </si>
  <si>
    <t>20 13,200</t>
  </si>
  <si>
    <t>219 х 10 нд/ПКФ 20 1,837</t>
  </si>
  <si>
    <t>219 х 10 нк9000/ПКФ 09Г2С 10,250</t>
  </si>
  <si>
    <t>20 8,008</t>
  </si>
  <si>
    <t>219 х 12 нк8000/ПКФ 20 0,554</t>
  </si>
  <si>
    <t>219 х 14 нк9000/ПКФ 20 4,820</t>
  </si>
  <si>
    <t>219 х 16 нд/ПКФ 13ХФА 19,490</t>
  </si>
  <si>
    <t>219 х 16 нк8000/ПКФ 20 2,480</t>
  </si>
  <si>
    <t>219 х 25 нк7000/ПКФ 20 7,390</t>
  </si>
  <si>
    <t>219 х 30 нк7000/ПКФ 20 1,050</t>
  </si>
  <si>
    <t>219 х 36 нд/ПКФ 20 4,926</t>
  </si>
  <si>
    <t>219 х 45 нд/ПКФ 20 9,690</t>
  </si>
  <si>
    <t>219 х 26 нд/ПКФ 20 5,400</t>
  </si>
  <si>
    <t>273 х 8 нд/ПКФ 20 1,376</t>
  </si>
  <si>
    <t>273 х 8 нк9000/ПКФ 09Г2С 2,447</t>
  </si>
  <si>
    <t>273 х 10 нд/ПКФ 09Г2С 4,470</t>
  </si>
  <si>
    <t>273 х 18 нд 32Г2ФУ 12,490</t>
  </si>
  <si>
    <t>325 х 8 нд/ПКФ 09Г2С 20,756</t>
  </si>
  <si>
    <t>20 15,193</t>
  </si>
  <si>
    <t>325 х 10 нк9000/ПКФ 09Г2С 0,724</t>
  </si>
  <si>
    <t>325 х 10 нд/ПКФ 09Г2С 19,970</t>
  </si>
  <si>
    <t>20 18,500</t>
  </si>
  <si>
    <t>325 х 12 нд/ПКФ 20 12,819</t>
  </si>
  <si>
    <t>377 х 9 нд/ПКФ 20 7,478</t>
  </si>
  <si>
    <t>426 х 9 нд/ПКФ 09Г2С 9,275</t>
  </si>
  <si>
    <t>20 9,345</t>
  </si>
  <si>
    <t>426 х 9 нд/А 20 5,475</t>
  </si>
  <si>
    <t>426 х 10 нд/ПКФ 09Г2С 4,805</t>
  </si>
  <si>
    <t>20 21,135</t>
  </si>
  <si>
    <t>426 х 12 нд/ПКФ 09Г2С 5,135</t>
  </si>
  <si>
    <t>20 2,166</t>
  </si>
  <si>
    <t>185 х 30 нд/ПКФ 40Х 2,360</t>
  </si>
  <si>
    <t>17375-2001 57 х 3,5 20 1,000</t>
  </si>
  <si>
    <t>114 х 5 20 6,000</t>
  </si>
  <si>
    <t>14-3Р-55-2001 325 х 13 нд 20 0,962</t>
  </si>
  <si>
    <t>14-3Р-50-2001 575 х 60 нд/ПКФ 20 2,957</t>
  </si>
  <si>
    <t>14-3-190-2004 89 х 3,5 нд 20 2,340</t>
  </si>
  <si>
    <t>133 х 5 нд 20 3,336</t>
  </si>
  <si>
    <t>1208-90 55 х 10 нд бронза 0,182</t>
  </si>
  <si>
    <t>60 х 12,5 нд бронза 0,278</t>
  </si>
  <si>
    <t>90 х 12,5 нд бронза 0,286</t>
  </si>
  <si>
    <t>10705-80 530 х 8 нд 20 0,740</t>
  </si>
  <si>
    <t>630 х 8 нд/ПКФ 20 3,186</t>
  </si>
  <si>
    <t>10705-2001 159 х 8 нд/шС 09Г2С 0,268</t>
  </si>
  <si>
    <t>10704-91 32 х 2 нк6000/ПКФ 08пс 10,420</t>
  </si>
  <si>
    <t>Наименование</t>
  </si>
  <si>
    <t>Марка стали</t>
  </si>
  <si>
    <t>Норм. документ, характеристики</t>
  </si>
  <si>
    <t>Труба в наличии</t>
  </si>
  <si>
    <t>108х6</t>
  </si>
  <si>
    <t>13ХФА</t>
  </si>
  <si>
    <t>ТУ 1317-006.1-593377520-03</t>
  </si>
  <si>
    <t>108х8</t>
  </si>
  <si>
    <t xml:space="preserve">13ХФА </t>
  </si>
  <si>
    <t>114х10</t>
  </si>
  <si>
    <t>ТУ 1317-233-00147016-2002</t>
  </si>
  <si>
    <t>114х12</t>
  </si>
  <si>
    <t>114х14</t>
  </si>
  <si>
    <t>114х6</t>
  </si>
  <si>
    <t>114х8</t>
  </si>
  <si>
    <t>127х10</t>
  </si>
  <si>
    <t>159х10</t>
  </si>
  <si>
    <t>159х12</t>
  </si>
  <si>
    <t>159х6</t>
  </si>
  <si>
    <t>ГОСТ 8732-78</t>
  </si>
  <si>
    <t>159х9</t>
  </si>
  <si>
    <t>168х10</t>
  </si>
  <si>
    <t>168х12</t>
  </si>
  <si>
    <t>168х14</t>
  </si>
  <si>
    <t>168х16</t>
  </si>
  <si>
    <t>168х8</t>
  </si>
  <si>
    <t>219х10</t>
  </si>
  <si>
    <t>219х12</t>
  </si>
  <si>
    <t>219х14</t>
  </si>
  <si>
    <t>219х16</t>
  </si>
  <si>
    <t>219х18</t>
  </si>
  <si>
    <t>ТУ 14-3р-124-12</t>
  </si>
  <si>
    <t>219х20</t>
  </si>
  <si>
    <t>219х8</t>
  </si>
  <si>
    <t>273х10</t>
  </si>
  <si>
    <t>273х12</t>
  </si>
  <si>
    <t>273х14</t>
  </si>
  <si>
    <t>273х16</t>
  </si>
  <si>
    <t>273х18</t>
  </si>
  <si>
    <t>273х20</t>
  </si>
  <si>
    <t>273х8</t>
  </si>
  <si>
    <t>325х10</t>
  </si>
  <si>
    <t>325х12</t>
  </si>
  <si>
    <t>ТУ 14-3Р-124-2012</t>
  </si>
  <si>
    <t>325х14</t>
  </si>
  <si>
    <t>325х16</t>
  </si>
  <si>
    <t>325х18</t>
  </si>
  <si>
    <t>325х20</t>
  </si>
  <si>
    <t>325х22</t>
  </si>
  <si>
    <t>325х25</t>
  </si>
  <si>
    <t>ТУ 1317-233-00147016-02</t>
  </si>
  <si>
    <t>325х8</t>
  </si>
  <si>
    <t>426х10</t>
  </si>
  <si>
    <t>426х12</t>
  </si>
  <si>
    <t>426х14</t>
  </si>
  <si>
    <t>530х10</t>
  </si>
  <si>
    <t>ГОСТ 10705-80</t>
  </si>
  <si>
    <t>57х6</t>
  </si>
  <si>
    <t>57х6 мерная короткая</t>
  </si>
  <si>
    <t>76х6</t>
  </si>
  <si>
    <t>89х10</t>
  </si>
  <si>
    <t>89х12</t>
  </si>
  <si>
    <t>89х6</t>
  </si>
  <si>
    <t>89х8</t>
  </si>
  <si>
    <t>20А</t>
  </si>
  <si>
    <t>ТУ 14-158-113-99</t>
  </si>
  <si>
    <t>ТУ 14-3-1128-2000</t>
  </si>
  <si>
    <t>108х10</t>
  </si>
  <si>
    <t>ТУ 14-3р-1128-2007</t>
  </si>
  <si>
    <t>325х17</t>
  </si>
  <si>
    <t>ДУ 25х2,8</t>
  </si>
  <si>
    <t>2пс</t>
  </si>
  <si>
    <t>ГОСТ 3262-75</t>
  </si>
  <si>
    <t>ДУ 32х2,8</t>
  </si>
  <si>
    <t>ДУ 50х3,5</t>
  </si>
  <si>
    <t>Лист в наличии</t>
  </si>
  <si>
    <t>8х1636х11650</t>
  </si>
  <si>
    <t>ТУ 0908-033-99637759-2009</t>
  </si>
  <si>
    <t>10х1636х11650</t>
  </si>
  <si>
    <t>12х2000х6350</t>
  </si>
  <si>
    <t>ТУ 14-105-808-11</t>
  </si>
  <si>
    <t>12х1570х11840</t>
  </si>
  <si>
    <t>12х1570х11950</t>
  </si>
  <si>
    <t>12х1623х11600</t>
  </si>
  <si>
    <t>14х2200х12150</t>
  </si>
  <si>
    <t>14х2200х12200</t>
  </si>
  <si>
    <t>14х2000х11600</t>
  </si>
  <si>
    <t>ТС 13657842-333-12</t>
  </si>
  <si>
    <t>16х2000х11600</t>
  </si>
  <si>
    <t>18х2000х11600</t>
  </si>
  <si>
    <t>20х2000х11600</t>
  </si>
  <si>
    <t>22х2000х11100</t>
  </si>
  <si>
    <t>24х2000х10200</t>
  </si>
  <si>
    <t>10х1630х11650</t>
  </si>
  <si>
    <t>09ГСФ</t>
  </si>
  <si>
    <t>14х1565х11800</t>
  </si>
  <si>
    <t>10Г2ФБЮ</t>
  </si>
  <si>
    <t>ТУ 14-158-02-2008</t>
  </si>
  <si>
    <t>40х2800х6000</t>
  </si>
  <si>
    <t>ТС 105-22-99</t>
  </si>
  <si>
    <t>Круг в наличии</t>
  </si>
  <si>
    <t>ГОСТ 2590-06 ТС 135-39-2012</t>
  </si>
  <si>
    <t>ОСТ 14-21-77</t>
  </si>
  <si>
    <t>ГОСТ Р53932-2010 ТС 13657842-412-2013</t>
  </si>
  <si>
    <t>НАСОСНО-КОМПРЕССОРНЫЕ ТРУБЫ с муфтами по ГОСТ 633-80</t>
  </si>
  <si>
    <t>Условный диаметр, мм</t>
  </si>
  <si>
    <t>Наружный диаметр, мм</t>
  </si>
  <si>
    <t>Толщина стенки, мм</t>
  </si>
  <si>
    <t>Цена руб./тн с НДС</t>
  </si>
  <si>
    <t>Группа прочности</t>
  </si>
  <si>
    <t>Д</t>
  </si>
  <si>
    <t>Е</t>
  </si>
  <si>
    <t>Л</t>
  </si>
  <si>
    <t>Дог</t>
  </si>
  <si>
    <t>Договорная</t>
  </si>
  <si>
    <t>ОБСАДНЫЕ ТРУБЫ по ГОСТ 632-80 и  ТУ 14-161-163-96</t>
  </si>
  <si>
    <t>Тип резьбы</t>
  </si>
  <si>
    <t>ОТТМ</t>
  </si>
  <si>
    <t>5.2-10.2</t>
  </si>
  <si>
    <t>5.6-10.2</t>
  </si>
  <si>
    <t>6.2-10.5</t>
  </si>
  <si>
    <t>6.5-10.7</t>
  </si>
  <si>
    <t>7.3-12.1</t>
  </si>
  <si>
    <t>5.9-15.0</t>
  </si>
  <si>
    <t>7.6-15.1</t>
  </si>
  <si>
    <t>7,0-15,9</t>
  </si>
  <si>
    <t>7,7-15,9</t>
  </si>
  <si>
    <t>8,5-14</t>
  </si>
  <si>
    <t>10,0-12,0</t>
  </si>
  <si>
    <r>
      <t>Трубы бурильные с приварными замками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 ГОСТ Р 50278-92 и по ТУ</t>
    </r>
  </si>
  <si>
    <t>Тип замка</t>
  </si>
  <si>
    <t>Д/К</t>
  </si>
  <si>
    <t>М</t>
  </si>
  <si>
    <t>ЗП-86</t>
  </si>
  <si>
    <t>5,5/6,5/7,0/</t>
  </si>
  <si>
    <t>ЗП 92/95/</t>
  </si>
  <si>
    <t>9,0/9,19</t>
  </si>
  <si>
    <t>98/105</t>
  </si>
  <si>
    <t>6,5/9,4/11,4</t>
  </si>
  <si>
    <t>ЗП 108/121/</t>
  </si>
  <si>
    <t>ЗП127/131/140/</t>
  </si>
  <si>
    <r>
      <rPr>
        <b/>
        <u/>
        <sz val="14"/>
        <rFont val="Times New Roman"/>
        <family val="1"/>
        <charset val="204"/>
      </rPr>
      <t>Уважаемые господа!</t>
    </r>
    <r>
      <rPr>
        <b/>
        <sz val="12"/>
        <rFont val="Times New Roman"/>
        <family val="1"/>
        <charset val="204"/>
      </rPr>
      <t xml:space="preserve">
Наша компания предлагает Вам сотрудничество по поставке цветной трубной продукции и металлопроката.    На сегодняшний день имеем возможность поставки в Ваш адрес следующей продукции заводов: ОАО «Кировский завод ОЦМ» (ОАО «КЗОЦМ»), ЗАО «Кольчугинский завод цветных металлов» (ЗАО «КЦМ»), ОАО «Ревдинский завод по обработке цветных металлов» (ОАО «РЗОЦМ»). ООО «УМК» гарантирует своевременность отгрузки продукции, высокое качество и низкие цены.</t>
    </r>
  </si>
  <si>
    <t>Предлагаем к поставке следующие виды продукции:</t>
  </si>
  <si>
    <t>• Плоский и круглый латунный прокат.</t>
  </si>
  <si>
    <t>Наименование продукции</t>
  </si>
  <si>
    <t>ГОСТ, ТУ</t>
  </si>
  <si>
    <t>Марка сплава</t>
  </si>
  <si>
    <t>Лист, полоса, лента, плита</t>
  </si>
  <si>
    <t>ГОСТ 2208-2007, ТУ</t>
  </si>
  <si>
    <t>Л63, ЛС 59-1, Л68, Л70, Л90,  Л80, Л85, ЛМц 58-2, ЛО 90-1, ЛО 62-1</t>
  </si>
  <si>
    <t>х/к, г/к</t>
  </si>
  <si>
    <t>Трубы</t>
  </si>
  <si>
    <t>ГОСТ 494-90, ГОСТ 21646-2003, ГОСТ 11383-75, ГОСТ 2622-75, ГОСТ 20900-75</t>
  </si>
  <si>
    <t>Л63, Л68, ЛС 59-1, ЛО 70-1, ЛАМш 77-2-0,05,  ЛМцСКА 58-2-2-1-1,  ЛОМш 70-1-0,05, ЛС 58-2, ЛО 62-1</t>
  </si>
  <si>
    <t>Прутки, проволока</t>
  </si>
  <si>
    <t>ГОСТ 2060-2009, ГОСТ 6681-91, ГОСТ 1066-90, ГОСТ 16130-90,  ТУ</t>
  </si>
  <si>
    <t>ЛС 59-1, Л63, ЛМцСКА 58-2-2-1-1, ЛМц 58-2, ЛО 62-1</t>
  </si>
  <si>
    <t>• Плоский и круглый медный прокат.</t>
  </si>
  <si>
    <t>ГОСТ 1173-2006, ТУ</t>
  </si>
  <si>
    <t>М1, М1р, М2, М2р, М3, М3р, М1О</t>
  </si>
  <si>
    <t>ГОСТ 617-2006, ГОСТ 11383-75, ГОСТ 2624-77, ГОСТ 20900-75, ГОСТ 529-78, ТУ</t>
  </si>
  <si>
    <t>М1, М1р,  М2, М2р, М3, М3р, Л96, Cu-DHP</t>
  </si>
  <si>
    <t>Прутки, проволока, шины</t>
  </si>
  <si>
    <t>ГОСТ 1535-2006, ГОСТ 16130-90, ГОСТ 434-78</t>
  </si>
  <si>
    <t>М1, М1р, М1Е, М2, М2р, М3, М3р,</t>
  </si>
  <si>
    <t>Аноды</t>
  </si>
  <si>
    <t>ГОСТ 767-91, ТУ</t>
  </si>
  <si>
    <t>М1, АМФ, МФ</t>
  </si>
  <si>
    <t>• Плоский и круглый бронзовый прокат.</t>
  </si>
  <si>
    <t>Лента, полоса</t>
  </si>
  <si>
    <t>ГОСТ 1761-92</t>
  </si>
  <si>
    <t>БрОФ 6,5-0,15</t>
  </si>
  <si>
    <t>ГОСТ 1208-90, ТУ</t>
  </si>
  <si>
    <t>БРАЖМц 10-3-1,5, БрАЖН 10-4-4, БрАЖ 9-4</t>
  </si>
  <si>
    <t>Прутки</t>
  </si>
  <si>
    <t>ГОСТ 1628-78, ТУ</t>
  </si>
  <si>
    <t>БРАЖМц 10-3-1,5, БрАЖН 10-4-4, БрАЖ 9-4, БрАМц 9-2</t>
  </si>
  <si>
    <t>• Круглый медно-никелевый прокат.</t>
  </si>
  <si>
    <t>ГОСТ 17217-79, ГОСТ 10092-75, ТУ 48-21-465-98, проч.</t>
  </si>
  <si>
    <t>МНЖ 5-1</t>
  </si>
  <si>
    <t>МНЖМц 30-1-1, МНЖМц 10-1-1</t>
  </si>
  <si>
    <t>ТУ 48-21-191-72</t>
  </si>
  <si>
    <t>МН19</t>
  </si>
  <si>
    <t>• Прочий прокат.</t>
  </si>
  <si>
    <t>Существует гибкая система скидок и условий оплат. Мы гарантируем каждому Покупателю индивидуальный подход и максимально быстрое и профессиональное решение всех возникающих вопросов. Сроки поставки под заказ 30 дней.</t>
  </si>
  <si>
    <t>Остаток на 10.09.2018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</si>
</sst>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0"/>
      <name val="Arial Cyr"/>
      <charset val="204"/>
    </font>
    <font>
      <u/>
      <sz val="8"/>
      <color indexed="12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20"/>
      <name val="Monotype Corsiva"/>
      <family val="4"/>
      <charset val="204"/>
    </font>
    <font>
      <sz val="10"/>
      <name val="Arial Black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Monotype Corsiva"/>
      <family val="4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u/>
      <sz val="12"/>
      <color indexed="12"/>
      <name val="Arial Cyr"/>
      <charset val="204"/>
    </font>
    <font>
      <b/>
      <sz val="28"/>
      <name val="Monotype Corsiva"/>
      <family val="4"/>
      <charset val="204"/>
    </font>
    <font>
      <sz val="28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2" fontId="0" fillId="0" borderId="0">
      <alignment shrinkToFit="1"/>
    </xf>
    <xf numFmtId="0" fontId="1" fillId="0" borderId="0" applyNumberFormat="0" applyFill="0" applyBorder="0" applyAlignment="0" applyProtection="0">
      <alignment vertical="top"/>
      <protection locked="0"/>
    </xf>
  </cellStyleXfs>
  <cellXfs count="156">
    <xf numFmtId="2" fontId="0" fillId="0" borderId="0" xfId="0">
      <alignment shrinkToFit="1"/>
    </xf>
    <xf numFmtId="0" fontId="3" fillId="0" borderId="0" xfId="0" applyNumberFormat="1" applyFont="1" applyAlignment="1">
      <alignment horizontal="left" shrinkToFit="1"/>
    </xf>
    <xf numFmtId="0" fontId="3" fillId="0" borderId="0" xfId="0" applyNumberFormat="1" applyFont="1" applyAlignment="1">
      <alignment horizontal="center" shrinkToFit="1"/>
    </xf>
    <xf numFmtId="0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vertical="center" shrinkToFit="1"/>
    </xf>
    <xf numFmtId="0" fontId="1" fillId="0" borderId="0" xfId="1" applyAlignment="1" applyProtection="1">
      <alignment vertical="center" shrinkToFit="1"/>
    </xf>
    <xf numFmtId="2" fontId="0" fillId="4" borderId="1" xfId="0" applyFill="1" applyBorder="1">
      <alignment shrinkToFit="1"/>
    </xf>
    <xf numFmtId="2" fontId="14" fillId="0" borderId="0" xfId="0" applyFont="1">
      <alignment shrinkToFit="1"/>
    </xf>
    <xf numFmtId="2" fontId="9" fillId="0" borderId="0" xfId="0" applyFont="1" applyAlignment="1">
      <alignment wrapText="1" shrinkToFit="1"/>
    </xf>
    <xf numFmtId="2" fontId="12" fillId="4" borderId="1" xfId="0" applyFont="1" applyFill="1" applyBorder="1" applyAlignment="1">
      <alignment horizontal="center" vertical="center" wrapText="1" shrinkToFit="1"/>
    </xf>
    <xf numFmtId="2" fontId="7" fillId="0" borderId="1" xfId="0" applyFont="1" applyBorder="1" applyAlignment="1">
      <alignment horizontal="center" vertical="center" shrinkToFit="1"/>
    </xf>
    <xf numFmtId="2" fontId="0" fillId="0" borderId="1" xfId="0" applyBorder="1">
      <alignment shrinkToFit="1"/>
    </xf>
    <xf numFmtId="2" fontId="6" fillId="0" borderId="0" xfId="0" applyFont="1" applyAlignment="1">
      <alignment horizontal="center" vertical="center" shrinkToFit="1"/>
    </xf>
    <xf numFmtId="0" fontId="17" fillId="0" borderId="1" xfId="0" applyNumberFormat="1" applyFont="1" applyBorder="1" applyAlignment="1">
      <alignment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vertical="center"/>
    </xf>
    <xf numFmtId="0" fontId="17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2" fontId="0" fillId="0" borderId="0" xfId="0" applyAlignment="1">
      <alignment horizontal="left" shrinkToFit="1"/>
    </xf>
    <xf numFmtId="2" fontId="14" fillId="0" borderId="1" xfId="0" applyFont="1" applyBorder="1" applyAlignment="1">
      <alignment horizontal="left" wrapText="1" shrinkToFit="1"/>
    </xf>
    <xf numFmtId="164" fontId="14" fillId="0" borderId="1" xfId="0" applyNumberFormat="1" applyFont="1" applyBorder="1" applyAlignment="1">
      <alignment horizontal="center" wrapText="1" shrinkToFit="1"/>
    </xf>
    <xf numFmtId="0" fontId="21" fillId="0" borderId="0" xfId="0" applyNumberFormat="1" applyFont="1" applyAlignment="1">
      <alignment horizontal="left" shrinkToFit="1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2" fontId="14" fillId="0" borderId="0" xfId="0" applyFont="1" applyAlignment="1">
      <alignment horizontal="left" wrapText="1" shrinkToFit="1"/>
    </xf>
    <xf numFmtId="0" fontId="14" fillId="0" borderId="0" xfId="0" applyNumberFormat="1" applyFont="1" applyAlignment="1">
      <alignment horizontal="center" wrapText="1" shrinkToFit="1"/>
    </xf>
    <xf numFmtId="0" fontId="14" fillId="0" borderId="0" xfId="0" applyNumberFormat="1" applyFont="1" applyAlignment="1">
      <alignment horizontal="center" vertical="center" wrapText="1" shrinkToFit="1"/>
    </xf>
    <xf numFmtId="164" fontId="14" fillId="0" borderId="0" xfId="0" applyNumberFormat="1" applyFont="1" applyAlignment="1">
      <alignment horizontal="center" vertical="center" wrapText="1" shrinkToFit="1"/>
    </xf>
    <xf numFmtId="164" fontId="14" fillId="0" borderId="0" xfId="0" applyNumberFormat="1" applyFont="1" applyAlignment="1">
      <alignment horizontal="center" wrapText="1" shrinkToFit="1"/>
    </xf>
    <xf numFmtId="16" fontId="14" fillId="0" borderId="2" xfId="0" applyNumberFormat="1" applyFont="1" applyBorder="1" applyAlignment="1">
      <alignment horizontal="center" vertical="center" wrapText="1" shrinkToFit="1"/>
    </xf>
    <xf numFmtId="2" fontId="11" fillId="0" borderId="12" xfId="0" applyFont="1" applyBorder="1" applyAlignment="1">
      <alignment horizontal="center"/>
    </xf>
    <xf numFmtId="2" fontId="11" fillId="0" borderId="13" xfId="0" applyFont="1" applyBorder="1" applyAlignment="1">
      <alignment horizontal="center"/>
    </xf>
    <xf numFmtId="2" fontId="11" fillId="0" borderId="3" xfId="0" applyFont="1" applyBorder="1" applyAlignment="1">
      <alignment horizontal="center"/>
    </xf>
    <xf numFmtId="2" fontId="14" fillId="0" borderId="7" xfId="0" applyFont="1" applyBorder="1" applyAlignment="1">
      <alignment horizontal="center"/>
    </xf>
    <xf numFmtId="2" fontId="14" fillId="0" borderId="1" xfId="0" applyFont="1" applyBorder="1" applyAlignment="1">
      <alignment horizontal="center"/>
    </xf>
    <xf numFmtId="2" fontId="14" fillId="0" borderId="4" xfId="0" applyFont="1" applyBorder="1" applyAlignment="1">
      <alignment horizontal="center"/>
    </xf>
    <xf numFmtId="2" fontId="11" fillId="0" borderId="7" xfId="0" applyFont="1" applyBorder="1" applyAlignment="1">
      <alignment horizontal="center"/>
    </xf>
    <xf numFmtId="2" fontId="11" fillId="0" borderId="1" xfId="0" applyFont="1" applyBorder="1" applyAlignment="1">
      <alignment horizontal="center"/>
    </xf>
    <xf numFmtId="2" fontId="11" fillId="0" borderId="4" xfId="0" applyFont="1" applyBorder="1" applyAlignment="1">
      <alignment horizontal="center"/>
    </xf>
    <xf numFmtId="2" fontId="11" fillId="6" borderId="7" xfId="0" applyFont="1" applyFill="1" applyBorder="1" applyAlignment="1">
      <alignment horizontal="center"/>
    </xf>
    <xf numFmtId="2" fontId="11" fillId="6" borderId="1" xfId="0" applyFont="1" applyFill="1" applyBorder="1" applyAlignment="1">
      <alignment horizontal="center"/>
    </xf>
    <xf numFmtId="2" fontId="11" fillId="6" borderId="4" xfId="0" applyFont="1" applyFill="1" applyBorder="1" applyAlignment="1">
      <alignment horizontal="center"/>
    </xf>
    <xf numFmtId="2" fontId="11" fillId="7" borderId="7" xfId="0" applyFont="1" applyFill="1" applyBorder="1" applyAlignment="1">
      <alignment horizontal="center"/>
    </xf>
    <xf numFmtId="2" fontId="11" fillId="7" borderId="1" xfId="0" applyFont="1" applyFill="1" applyBorder="1" applyAlignment="1">
      <alignment horizontal="center"/>
    </xf>
    <xf numFmtId="2" fontId="11" fillId="7" borderId="4" xfId="0" applyFont="1" applyFill="1" applyBorder="1" applyAlignment="1">
      <alignment horizontal="center"/>
    </xf>
    <xf numFmtId="2" fontId="23" fillId="0" borderId="7" xfId="0" applyFont="1" applyBorder="1" applyAlignment="1">
      <alignment horizontal="center"/>
    </xf>
    <xf numFmtId="2" fontId="23" fillId="0" borderId="1" xfId="0" applyFont="1" applyBorder="1" applyAlignment="1">
      <alignment horizontal="center"/>
    </xf>
    <xf numFmtId="2" fontId="23" fillId="0" borderId="4" xfId="0" applyFont="1" applyBorder="1" applyAlignment="1">
      <alignment horizontal="center"/>
    </xf>
    <xf numFmtId="2" fontId="11" fillId="8" borderId="7" xfId="0" applyFont="1" applyFill="1" applyBorder="1" applyAlignment="1">
      <alignment horizontal="center"/>
    </xf>
    <xf numFmtId="2" fontId="11" fillId="8" borderId="1" xfId="0" applyFont="1" applyFill="1" applyBorder="1" applyAlignment="1">
      <alignment horizontal="center"/>
    </xf>
    <xf numFmtId="2" fontId="11" fillId="8" borderId="4" xfId="0" applyFont="1" applyFill="1" applyBorder="1" applyAlignment="1">
      <alignment horizontal="center"/>
    </xf>
    <xf numFmtId="17" fontId="11" fillId="0" borderId="4" xfId="0" applyNumberFormat="1" applyFont="1" applyBorder="1" applyAlignment="1">
      <alignment horizontal="center"/>
    </xf>
    <xf numFmtId="2" fontId="11" fillId="2" borderId="7" xfId="0" applyFont="1" applyFill="1" applyBorder="1" applyAlignment="1">
      <alignment horizontal="center"/>
    </xf>
    <xf numFmtId="2" fontId="11" fillId="2" borderId="1" xfId="0" applyFont="1" applyFill="1" applyBorder="1" applyAlignment="1">
      <alignment horizontal="center"/>
    </xf>
    <xf numFmtId="2" fontId="11" fillId="2" borderId="4" xfId="0" applyFont="1" applyFill="1" applyBorder="1" applyAlignment="1">
      <alignment horizontal="center"/>
    </xf>
    <xf numFmtId="2" fontId="11" fillId="3" borderId="7" xfId="0" applyFont="1" applyFill="1" applyBorder="1" applyAlignment="1">
      <alignment horizontal="center"/>
    </xf>
    <xf numFmtId="2" fontId="11" fillId="3" borderId="1" xfId="0" applyFont="1" applyFill="1" applyBorder="1" applyAlignment="1">
      <alignment horizontal="center"/>
    </xf>
    <xf numFmtId="2" fontId="11" fillId="3" borderId="4" xfId="0" applyFont="1" applyFill="1" applyBorder="1" applyAlignment="1">
      <alignment horizontal="center"/>
    </xf>
    <xf numFmtId="2" fontId="23" fillId="3" borderId="7" xfId="0" applyFont="1" applyFill="1" applyBorder="1" applyAlignment="1">
      <alignment horizontal="center"/>
    </xf>
    <xf numFmtId="2" fontId="23" fillId="3" borderId="1" xfId="0" applyFont="1" applyFill="1" applyBorder="1" applyAlignment="1">
      <alignment horizontal="center"/>
    </xf>
    <xf numFmtId="2" fontId="23" fillId="3" borderId="4" xfId="0" applyFont="1" applyFill="1" applyBorder="1" applyAlignment="1">
      <alignment horizontal="center"/>
    </xf>
    <xf numFmtId="2" fontId="22" fillId="0" borderId="7" xfId="0" applyFont="1" applyBorder="1" applyAlignment="1">
      <alignment horizontal="center"/>
    </xf>
    <xf numFmtId="2" fontId="22" fillId="0" borderId="1" xfId="0" applyFont="1" applyBorder="1" applyAlignment="1">
      <alignment horizontal="center"/>
    </xf>
    <xf numFmtId="2" fontId="22" fillId="0" borderId="4" xfId="0" applyFont="1" applyBorder="1" applyAlignment="1">
      <alignment horizontal="center"/>
    </xf>
    <xf numFmtId="17" fontId="22" fillId="0" borderId="4" xfId="0" applyNumberFormat="1" applyFont="1" applyBorder="1" applyAlignment="1">
      <alignment horizontal="center"/>
    </xf>
    <xf numFmtId="2" fontId="22" fillId="2" borderId="7" xfId="0" applyFont="1" applyFill="1" applyBorder="1" applyAlignment="1">
      <alignment horizontal="center"/>
    </xf>
    <xf numFmtId="2" fontId="22" fillId="2" borderId="1" xfId="0" applyFont="1" applyFill="1" applyBorder="1" applyAlignment="1">
      <alignment horizontal="center"/>
    </xf>
    <xf numFmtId="17" fontId="22" fillId="2" borderId="4" xfId="0" applyNumberFormat="1" applyFont="1" applyFill="1" applyBorder="1" applyAlignment="1">
      <alignment horizontal="center"/>
    </xf>
    <xf numFmtId="17" fontId="11" fillId="8" borderId="4" xfId="0" applyNumberFormat="1" applyFont="1" applyFill="1" applyBorder="1" applyAlignment="1">
      <alignment horizontal="center"/>
    </xf>
    <xf numFmtId="2" fontId="14" fillId="2" borderId="7" xfId="0" applyFont="1" applyFill="1" applyBorder="1" applyAlignment="1">
      <alignment horizontal="center"/>
    </xf>
    <xf numFmtId="2" fontId="14" fillId="2" borderId="1" xfId="0" applyFont="1" applyFill="1" applyBorder="1" applyAlignment="1">
      <alignment horizontal="center"/>
    </xf>
    <xf numFmtId="2" fontId="14" fillId="2" borderId="4" xfId="0" applyFont="1" applyFill="1" applyBorder="1" applyAlignment="1">
      <alignment horizontal="center"/>
    </xf>
    <xf numFmtId="17" fontId="14" fillId="0" borderId="4" xfId="0" applyNumberFormat="1" applyFont="1" applyBorder="1" applyAlignment="1">
      <alignment horizontal="center"/>
    </xf>
    <xf numFmtId="2" fontId="22" fillId="2" borderId="4" xfId="0" applyFont="1" applyFill="1" applyBorder="1" applyAlignment="1">
      <alignment horizontal="center"/>
    </xf>
    <xf numFmtId="2" fontId="11" fillId="9" borderId="7" xfId="0" applyFont="1" applyFill="1" applyBorder="1" applyAlignment="1">
      <alignment horizontal="center"/>
    </xf>
    <xf numFmtId="2" fontId="11" fillId="9" borderId="1" xfId="0" applyFont="1" applyFill="1" applyBorder="1" applyAlignment="1">
      <alignment horizontal="center"/>
    </xf>
    <xf numFmtId="17" fontId="11" fillId="9" borderId="4" xfId="0" applyNumberFormat="1" applyFont="1" applyFill="1" applyBorder="1" applyAlignment="1">
      <alignment horizontal="center"/>
    </xf>
    <xf numFmtId="2" fontId="11" fillId="9" borderId="4" xfId="0" applyFont="1" applyFill="1" applyBorder="1" applyAlignment="1">
      <alignment horizontal="center"/>
    </xf>
    <xf numFmtId="2" fontId="23" fillId="6" borderId="7" xfId="0" applyFont="1" applyFill="1" applyBorder="1" applyAlignment="1">
      <alignment horizontal="center"/>
    </xf>
    <xf numFmtId="2" fontId="23" fillId="6" borderId="1" xfId="0" applyFont="1" applyFill="1" applyBorder="1" applyAlignment="1">
      <alignment horizontal="center"/>
    </xf>
    <xf numFmtId="2" fontId="23" fillId="6" borderId="4" xfId="0" applyFont="1" applyFill="1" applyBorder="1" applyAlignment="1">
      <alignment horizontal="center"/>
    </xf>
    <xf numFmtId="2" fontId="14" fillId="9" borderId="1" xfId="0" applyFont="1" applyFill="1" applyBorder="1" applyAlignment="1">
      <alignment horizontal="center"/>
    </xf>
    <xf numFmtId="2" fontId="24" fillId="0" borderId="7" xfId="0" applyFont="1" applyBorder="1" applyAlignment="1">
      <alignment horizontal="center"/>
    </xf>
    <xf numFmtId="2" fontId="24" fillId="0" borderId="1" xfId="0" applyFont="1" applyBorder="1" applyAlignment="1">
      <alignment horizontal="center"/>
    </xf>
    <xf numFmtId="2" fontId="24" fillId="0" borderId="4" xfId="0" applyFont="1" applyBorder="1" applyAlignment="1">
      <alignment horizontal="center"/>
    </xf>
    <xf numFmtId="2" fontId="14" fillId="8" borderId="7" xfId="0" applyFont="1" applyFill="1" applyBorder="1" applyAlignment="1">
      <alignment horizontal="center"/>
    </xf>
    <xf numFmtId="2" fontId="14" fillId="8" borderId="1" xfId="0" applyFont="1" applyFill="1" applyBorder="1" applyAlignment="1">
      <alignment horizontal="center"/>
    </xf>
    <xf numFmtId="2" fontId="14" fillId="8" borderId="4" xfId="0" applyFont="1" applyFill="1" applyBorder="1" applyAlignment="1">
      <alignment horizontal="center"/>
    </xf>
    <xf numFmtId="17" fontId="11" fillId="6" borderId="4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0" fontId="18" fillId="0" borderId="0" xfId="0" applyNumberFormat="1" applyFont="1">
      <alignment shrinkToFit="1"/>
    </xf>
    <xf numFmtId="2" fontId="11" fillId="0" borderId="0" xfId="0" applyFont="1" applyAlignment="1"/>
    <xf numFmtId="2" fontId="14" fillId="0" borderId="0" xfId="0" applyFont="1" applyAlignment="1"/>
    <xf numFmtId="2" fontId="18" fillId="0" borderId="0" xfId="0" applyFont="1">
      <alignment shrinkToFit="1"/>
    </xf>
    <xf numFmtId="2" fontId="18" fillId="6" borderId="0" xfId="0" applyFont="1" applyFill="1">
      <alignment shrinkToFit="1"/>
    </xf>
    <xf numFmtId="2" fontId="23" fillId="8" borderId="7" xfId="0" applyFont="1" applyFill="1" applyBorder="1" applyAlignment="1">
      <alignment horizontal="center"/>
    </xf>
    <xf numFmtId="2" fontId="23" fillId="8" borderId="1" xfId="0" applyFont="1" applyFill="1" applyBorder="1" applyAlignment="1">
      <alignment horizontal="center"/>
    </xf>
    <xf numFmtId="2" fontId="23" fillId="8" borderId="4" xfId="0" applyFont="1" applyFill="1" applyBorder="1" applyAlignment="1">
      <alignment horizontal="center"/>
    </xf>
    <xf numFmtId="0" fontId="26" fillId="0" borderId="0" xfId="0" applyNumberFormat="1" applyFont="1">
      <alignment shrinkToFit="1"/>
    </xf>
    <xf numFmtId="2" fontId="14" fillId="0" borderId="14" xfId="0" applyFont="1" applyBorder="1" applyAlignment="1">
      <alignment horizontal="left" wrapText="1" shrinkToFit="1"/>
    </xf>
    <xf numFmtId="164" fontId="14" fillId="0" borderId="14" xfId="0" applyNumberFormat="1" applyFont="1" applyBorder="1" applyAlignment="1">
      <alignment horizontal="center" wrapText="1" shrinkToFit="1"/>
    </xf>
    <xf numFmtId="2" fontId="14" fillId="0" borderId="9" xfId="0" applyFont="1" applyBorder="1" applyAlignment="1">
      <alignment horizontal="left" wrapText="1" shrinkToFit="1"/>
    </xf>
    <xf numFmtId="0" fontId="14" fillId="0" borderId="9" xfId="0" applyNumberFormat="1" applyFont="1" applyBorder="1" applyAlignment="1">
      <alignment horizontal="center" vertical="center" wrapText="1" shrinkToFit="1"/>
    </xf>
    <xf numFmtId="164" fontId="14" fillId="0" borderId="9" xfId="0" applyNumberFormat="1" applyFont="1" applyBorder="1" applyAlignment="1">
      <alignment horizontal="center" wrapText="1" shrinkToFit="1"/>
    </xf>
    <xf numFmtId="0" fontId="14" fillId="0" borderId="2" xfId="0" applyNumberFormat="1" applyFont="1" applyBorder="1" applyAlignment="1">
      <alignment horizontal="center" vertical="center" wrapText="1" shrinkToFit="1"/>
    </xf>
    <xf numFmtId="0" fontId="14" fillId="0" borderId="1" xfId="0" applyNumberFormat="1" applyFont="1" applyBorder="1" applyAlignment="1">
      <alignment horizontal="center" vertical="center" wrapText="1" shrinkToFit="1"/>
    </xf>
    <xf numFmtId="2" fontId="7" fillId="0" borderId="0" xfId="0" applyFont="1" applyAlignment="1">
      <alignment horizontal="right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14" fillId="0" borderId="14" xfId="0" applyNumberFormat="1" applyFont="1" applyBorder="1" applyAlignment="1">
      <alignment horizontal="center" vertical="center" wrapText="1" shrinkToFit="1"/>
    </xf>
    <xf numFmtId="2" fontId="11" fillId="0" borderId="0" xfId="0" applyFont="1" applyAlignment="1">
      <alignment horizont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2" fontId="7" fillId="5" borderId="1" xfId="0" applyFont="1" applyFill="1" applyBorder="1" applyAlignment="1">
      <alignment horizontal="center" vertical="center" shrinkToFit="1"/>
    </xf>
    <xf numFmtId="2" fontId="7" fillId="5" borderId="1" xfId="0" applyFont="1" applyFill="1" applyBorder="1" applyAlignment="1">
      <alignment horizontal="center" wrapText="1" shrinkToFit="1"/>
    </xf>
    <xf numFmtId="2" fontId="7" fillId="5" borderId="1" xfId="0" applyFont="1" applyFill="1" applyBorder="1" applyAlignment="1">
      <alignment horizontal="center" shrinkToFit="1"/>
    </xf>
    <xf numFmtId="2" fontId="7" fillId="0" borderId="1" xfId="0" applyFont="1" applyBorder="1" applyAlignment="1">
      <alignment horizontal="center" shrinkToFit="1"/>
    </xf>
    <xf numFmtId="2" fontId="12" fillId="0" borderId="1" xfId="0" applyFont="1" applyBorder="1" applyAlignment="1">
      <alignment horizontal="center" vertical="center" wrapText="1" shrinkToFit="1"/>
    </xf>
    <xf numFmtId="2" fontId="10" fillId="0" borderId="0" xfId="0" applyFont="1" applyAlignment="1">
      <alignment horizontal="center" shrinkToFit="1"/>
    </xf>
    <xf numFmtId="2" fontId="11" fillId="0" borderId="0" xfId="0" applyFont="1" applyAlignment="1">
      <alignment horizontal="center" shrinkToFit="1"/>
    </xf>
    <xf numFmtId="0" fontId="14" fillId="0" borderId="5" xfId="0" applyNumberFormat="1" applyFont="1" applyBorder="1" applyAlignment="1">
      <alignment horizontal="center" vertical="center" wrapText="1" shrinkToFit="1"/>
    </xf>
    <xf numFmtId="0" fontId="14" fillId="0" borderId="2" xfId="0" applyNumberFormat="1" applyFont="1" applyBorder="1" applyAlignment="1">
      <alignment horizontal="center" vertical="center" wrapText="1" shrinkToFit="1"/>
    </xf>
    <xf numFmtId="0" fontId="14" fillId="0" borderId="5" xfId="0" applyNumberFormat="1" applyFont="1" applyBorder="1" applyAlignment="1">
      <alignment horizontal="center" wrapText="1" shrinkToFit="1"/>
    </xf>
    <xf numFmtId="0" fontId="14" fillId="0" borderId="2" xfId="0" applyNumberFormat="1" applyFont="1" applyBorder="1" applyAlignment="1">
      <alignment horizontal="center" wrapText="1" shrinkToFit="1"/>
    </xf>
    <xf numFmtId="0" fontId="14" fillId="0" borderId="1" xfId="0" applyNumberFormat="1" applyFont="1" applyBorder="1" applyAlignment="1">
      <alignment horizontal="center" vertical="center" wrapText="1" shrinkToFit="1"/>
    </xf>
    <xf numFmtId="2" fontId="7" fillId="0" borderId="0" xfId="0" applyFont="1" applyAlignment="1">
      <alignment horizontal="right" shrinkToFit="1"/>
    </xf>
    <xf numFmtId="2" fontId="0" fillId="0" borderId="0" xfId="0" applyAlignment="1">
      <alignment shrinkToFit="1"/>
    </xf>
    <xf numFmtId="0" fontId="4" fillId="4" borderId="5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14" fillId="0" borderId="14" xfId="0" applyNumberFormat="1" applyFont="1" applyBorder="1" applyAlignment="1">
      <alignment horizontal="center" vertical="center" wrapText="1" shrinkToFit="1"/>
    </xf>
    <xf numFmtId="0" fontId="20" fillId="0" borderId="0" xfId="0" applyNumberFormat="1" applyFont="1" applyAlignment="1">
      <alignment horizontal="center" vertical="center" shrinkToFit="1"/>
    </xf>
    <xf numFmtId="0" fontId="3" fillId="0" borderId="0" xfId="0" applyNumberFormat="1" applyFont="1" applyAlignment="1">
      <alignment horizontal="left" vertical="center" shrinkToFit="1"/>
    </xf>
    <xf numFmtId="0" fontId="19" fillId="0" borderId="0" xfId="1" applyFont="1" applyAlignment="1" applyProtection="1">
      <alignment horizontal="center" vertical="center" shrinkToFit="1"/>
    </xf>
    <xf numFmtId="0" fontId="14" fillId="0" borderId="15" xfId="0" applyNumberFormat="1" applyFont="1" applyBorder="1" applyAlignment="1">
      <alignment horizontal="center" wrapText="1" shrinkToFit="1"/>
    </xf>
    <xf numFmtId="0" fontId="14" fillId="0" borderId="16" xfId="0" applyNumberFormat="1" applyFont="1" applyBorder="1" applyAlignment="1">
      <alignment horizontal="center" wrapText="1" shrinkToFit="1"/>
    </xf>
    <xf numFmtId="2" fontId="8" fillId="0" borderId="0" xfId="0" applyFont="1" applyAlignment="1">
      <alignment horizontal="center" vertical="center" shrinkToFit="1"/>
    </xf>
    <xf numFmtId="2" fontId="7" fillId="5" borderId="9" xfId="0" applyFont="1" applyFill="1" applyBorder="1" applyAlignment="1">
      <alignment horizontal="center" vertical="center" wrapText="1" shrinkToFit="1"/>
    </xf>
    <xf numFmtId="2" fontId="7" fillId="5" borderId="10" xfId="0" applyFont="1" applyFill="1" applyBorder="1" applyAlignment="1">
      <alignment horizontal="center" vertical="center" wrapText="1" shrinkToFit="1"/>
    </xf>
    <xf numFmtId="2" fontId="7" fillId="5" borderId="8" xfId="0" applyFont="1" applyFill="1" applyBorder="1" applyAlignment="1">
      <alignment horizontal="center" vertical="center" wrapText="1" shrinkToFit="1"/>
    </xf>
    <xf numFmtId="2" fontId="7" fillId="5" borderId="1" xfId="0" applyFont="1" applyFill="1" applyBorder="1" applyAlignment="1">
      <alignment horizontal="center" vertical="center" wrapText="1" shrinkToFit="1"/>
    </xf>
    <xf numFmtId="2" fontId="7" fillId="5" borderId="1" xfId="0" applyFont="1" applyFill="1" applyBorder="1" applyAlignment="1">
      <alignment horizontal="center" vertical="center" shrinkToFit="1"/>
    </xf>
    <xf numFmtId="2" fontId="7" fillId="5" borderId="1" xfId="0" applyFont="1" applyFill="1" applyBorder="1" applyAlignment="1">
      <alignment horizontal="center" wrapText="1" shrinkToFit="1"/>
    </xf>
    <xf numFmtId="2" fontId="7" fillId="5" borderId="5" xfId="0" applyFont="1" applyFill="1" applyBorder="1" applyAlignment="1">
      <alignment horizontal="center" shrinkToFit="1"/>
    </xf>
    <xf numFmtId="2" fontId="7" fillId="5" borderId="6" xfId="0" applyFont="1" applyFill="1" applyBorder="1" applyAlignment="1">
      <alignment horizontal="center" shrinkToFit="1"/>
    </xf>
    <xf numFmtId="2" fontId="7" fillId="5" borderId="2" xfId="0" applyFont="1" applyFill="1" applyBorder="1" applyAlignment="1">
      <alignment horizontal="center" shrinkToFit="1"/>
    </xf>
    <xf numFmtId="2" fontId="7" fillId="5" borderId="1" xfId="0" applyFont="1" applyFill="1" applyBorder="1" applyAlignment="1">
      <alignment horizontal="center" shrinkToFit="1"/>
    </xf>
    <xf numFmtId="2" fontId="7" fillId="0" borderId="1" xfId="0" applyFont="1" applyBorder="1" applyAlignment="1">
      <alignment horizontal="center" shrinkToFit="1"/>
    </xf>
    <xf numFmtId="0" fontId="5" fillId="0" borderId="0" xfId="0" applyNumberFormat="1" applyFont="1" applyAlignment="1">
      <alignment horizontal="center" vertical="center" shrinkToFit="1"/>
    </xf>
    <xf numFmtId="0" fontId="1" fillId="0" borderId="0" xfId="1" applyAlignment="1" applyProtection="1">
      <alignment horizontal="center" vertical="center" shrinkToFit="1"/>
    </xf>
    <xf numFmtId="2" fontId="8" fillId="0" borderId="0" xfId="0" applyFont="1" applyAlignment="1">
      <alignment horizontal="center" wrapText="1" shrinkToFit="1"/>
    </xf>
    <xf numFmtId="2" fontId="14" fillId="4" borderId="1" xfId="0" applyFont="1" applyFill="1" applyBorder="1" applyAlignment="1">
      <alignment horizontal="left" vertical="center" shrinkToFit="1"/>
    </xf>
    <xf numFmtId="2" fontId="13" fillId="0" borderId="11" xfId="0" applyFont="1" applyBorder="1" applyAlignment="1">
      <alignment horizontal="center" shrinkToFit="1"/>
    </xf>
    <xf numFmtId="2" fontId="14" fillId="0" borderId="0" xfId="0" applyFont="1" applyAlignment="1">
      <alignment horizontal="left" vertical="center" wrapText="1" shrinkToFit="1"/>
    </xf>
    <xf numFmtId="2" fontId="10" fillId="0" borderId="0" xfId="0" applyFont="1" applyAlignment="1">
      <alignment horizontal="left" vertical="center" shrinkToFit="1"/>
    </xf>
    <xf numFmtId="2" fontId="12" fillId="0" borderId="1" xfId="0" applyFont="1" applyBorder="1" applyAlignment="1">
      <alignment horizontal="center" vertical="center" wrapText="1" shrinkToFit="1"/>
    </xf>
    <xf numFmtId="2" fontId="14" fillId="4" borderId="1" xfId="0" applyFont="1" applyFill="1" applyBorder="1" applyAlignment="1">
      <alignment horizontal="left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&#1091;-&#1084;&#1082;.&#1088;&#1092;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&#1091;-&#1084;&#1082;.&#1088;&#1092;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&#1091;-&#1084;&#1082;.&#1088;&#1092;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333374</xdr:rowOff>
    </xdr:from>
    <xdr:to>
      <xdr:col>3</xdr:col>
      <xdr:colOff>133350</xdr:colOff>
      <xdr:row>2</xdr:row>
      <xdr:rowOff>133350</xdr:rowOff>
    </xdr:to>
    <xdr:sp macro="" textlink="">
      <xdr:nvSpPr>
        <xdr:cNvPr id="2" name="Прямоугольник: загнутый угол 1">
          <a:extLst>
            <a:ext uri="{FF2B5EF4-FFF2-40B4-BE49-F238E27FC236}">
              <a16:creationId xmlns="" xmlns:a16="http://schemas.microsoft.com/office/drawing/2014/main" id="{48BBF939-C410-4E87-B294-CF017B585051}"/>
            </a:ext>
          </a:extLst>
        </xdr:cNvPr>
        <xdr:cNvSpPr/>
      </xdr:nvSpPr>
      <xdr:spPr bwMode="auto">
        <a:xfrm>
          <a:off x="133350" y="333374"/>
          <a:ext cx="1924050" cy="419101"/>
        </a:xfrm>
        <a:prstGeom prst="foldedCorne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28575</xdr:colOff>
      <xdr:row>0</xdr:row>
      <xdr:rowOff>200025</xdr:rowOff>
    </xdr:from>
    <xdr:to>
      <xdr:col>12</xdr:col>
      <xdr:colOff>561975</xdr:colOff>
      <xdr:row>3</xdr:row>
      <xdr:rowOff>0</xdr:rowOff>
    </xdr:to>
    <xdr:pic>
      <xdr:nvPicPr>
        <xdr:cNvPr id="62310" name="Рисунок 1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E294D3A-9E1C-4750-82C6-90A6670A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1695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8472" cy="353943"/>
    <xdr:sp macro="" textlink="">
      <xdr:nvSpPr>
        <xdr:cNvPr id="30723" name="Rectangle 3">
          <a:extLst>
            <a:ext uri="{FF2B5EF4-FFF2-40B4-BE49-F238E27FC236}">
              <a16:creationId xmlns="" xmlns:a16="http://schemas.microsoft.com/office/drawing/2014/main" id="{45594CC2-E7A4-4D20-BE6D-BFF5D1529ACC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30724" name="Rectangle 4">
          <a:extLst>
            <a:ext uri="{FF2B5EF4-FFF2-40B4-BE49-F238E27FC236}">
              <a16:creationId xmlns="" xmlns:a16="http://schemas.microsoft.com/office/drawing/2014/main" id="{348B732D-1885-4B76-A621-57646EF1B630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26" name="Rectangle 6">
          <a:extLst>
            <a:ext uri="{FF2B5EF4-FFF2-40B4-BE49-F238E27FC236}">
              <a16:creationId xmlns="" xmlns:a16="http://schemas.microsoft.com/office/drawing/2014/main" id="{1A1B5647-C379-4FBE-A4DF-01E60670F22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28" name="Rectangle 8">
          <a:extLst>
            <a:ext uri="{FF2B5EF4-FFF2-40B4-BE49-F238E27FC236}">
              <a16:creationId xmlns="" xmlns:a16="http://schemas.microsoft.com/office/drawing/2014/main" id="{80694B11-4F2E-4287-9498-33885E267520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32" name="Rectangle 12">
          <a:extLst>
            <a:ext uri="{FF2B5EF4-FFF2-40B4-BE49-F238E27FC236}">
              <a16:creationId xmlns="" xmlns:a16="http://schemas.microsoft.com/office/drawing/2014/main" id="{EB179782-8EB5-440C-83EE-87045432AF5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33" name="Rectangle 13">
          <a:extLst>
            <a:ext uri="{FF2B5EF4-FFF2-40B4-BE49-F238E27FC236}">
              <a16:creationId xmlns="" xmlns:a16="http://schemas.microsoft.com/office/drawing/2014/main" id="{1818FAA6-8A0E-4681-BEC3-8A59BF0D4A50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35" name="Rectangle 15">
          <a:extLst>
            <a:ext uri="{FF2B5EF4-FFF2-40B4-BE49-F238E27FC236}">
              <a16:creationId xmlns="" xmlns:a16="http://schemas.microsoft.com/office/drawing/2014/main" id="{58AAEAC2-16AC-4224-819F-E5D08B848DE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30737" name="Rectangle 17">
          <a:extLst>
            <a:ext uri="{FF2B5EF4-FFF2-40B4-BE49-F238E27FC236}">
              <a16:creationId xmlns="" xmlns:a16="http://schemas.microsoft.com/office/drawing/2014/main" id="{05DD33F3-E1CB-4BB7-A3C4-7704ABC6031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38" name="Rectangle 18">
          <a:extLst>
            <a:ext uri="{FF2B5EF4-FFF2-40B4-BE49-F238E27FC236}">
              <a16:creationId xmlns="" xmlns:a16="http://schemas.microsoft.com/office/drawing/2014/main" id="{FBFA13FE-8E68-4CCD-A35C-C6AB49552F2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142875</xdr:rowOff>
    </xdr:to>
    <xdr:sp macro="" textlink="">
      <xdr:nvSpPr>
        <xdr:cNvPr id="76935" name="Rectangle 19">
          <a:extLst>
            <a:ext uri="{FF2B5EF4-FFF2-40B4-BE49-F238E27FC236}">
              <a16:creationId xmlns="" xmlns:a16="http://schemas.microsoft.com/office/drawing/2014/main" id="{3610ABD6-E6B2-47E7-9857-5A8A68639E61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40" name="Rectangle 20">
          <a:extLst>
            <a:ext uri="{FF2B5EF4-FFF2-40B4-BE49-F238E27FC236}">
              <a16:creationId xmlns="" xmlns:a16="http://schemas.microsoft.com/office/drawing/2014/main" id="{800D2216-771B-4407-9FA5-6756272C22E3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42" name="Rectangle 22">
          <a:extLst>
            <a:ext uri="{FF2B5EF4-FFF2-40B4-BE49-F238E27FC236}">
              <a16:creationId xmlns="" xmlns:a16="http://schemas.microsoft.com/office/drawing/2014/main" id="{AEB56F87-247E-45A0-8BC2-9A1CF43BB3B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44" name="Rectangle 24">
          <a:extLst>
            <a:ext uri="{FF2B5EF4-FFF2-40B4-BE49-F238E27FC236}">
              <a16:creationId xmlns="" xmlns:a16="http://schemas.microsoft.com/office/drawing/2014/main" id="{B0838A5B-96CB-407B-83EF-BB0AD08B7D8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46" name="Rectangle 26">
          <a:extLst>
            <a:ext uri="{FF2B5EF4-FFF2-40B4-BE49-F238E27FC236}">
              <a16:creationId xmlns="" xmlns:a16="http://schemas.microsoft.com/office/drawing/2014/main" id="{9BB8FCC1-68C6-4178-A621-0AA0FA71347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52" name="Rectangle 32">
          <a:extLst>
            <a:ext uri="{FF2B5EF4-FFF2-40B4-BE49-F238E27FC236}">
              <a16:creationId xmlns="" xmlns:a16="http://schemas.microsoft.com/office/drawing/2014/main" id="{9AEFA697-8269-42C7-AF6E-2CBA141D322A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54" name="Rectangle 34">
          <a:extLst>
            <a:ext uri="{FF2B5EF4-FFF2-40B4-BE49-F238E27FC236}">
              <a16:creationId xmlns="" xmlns:a16="http://schemas.microsoft.com/office/drawing/2014/main" id="{3956280C-6A48-424C-AB1D-9C5F10BF5E17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56" name="Rectangle 36">
          <a:extLst>
            <a:ext uri="{FF2B5EF4-FFF2-40B4-BE49-F238E27FC236}">
              <a16:creationId xmlns="" xmlns:a16="http://schemas.microsoft.com/office/drawing/2014/main" id="{6C98D20E-1F1C-4BDD-9952-7A5944F7C40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57" name="Rectangle 37">
          <a:extLst>
            <a:ext uri="{FF2B5EF4-FFF2-40B4-BE49-F238E27FC236}">
              <a16:creationId xmlns="" xmlns:a16="http://schemas.microsoft.com/office/drawing/2014/main" id="{6CB36E33-6D8D-4843-97D2-64814D6706B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761" name="Rectangle 41">
          <a:extLst>
            <a:ext uri="{FF2B5EF4-FFF2-40B4-BE49-F238E27FC236}">
              <a16:creationId xmlns="" xmlns:a16="http://schemas.microsoft.com/office/drawing/2014/main" id="{B55C52A2-2DD1-450C-9658-3A45FA4F47F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8472" cy="353943"/>
    <xdr:sp macro="" textlink="">
      <xdr:nvSpPr>
        <xdr:cNvPr id="27" name="Rectangle 3">
          <a:extLst>
            <a:ext uri="{FF2B5EF4-FFF2-40B4-BE49-F238E27FC236}">
              <a16:creationId xmlns="" xmlns:a16="http://schemas.microsoft.com/office/drawing/2014/main" id="{FE295AC0-FFB6-4BA8-9B19-F9D8D70796B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28" name="Rectangle 4">
          <a:extLst>
            <a:ext uri="{FF2B5EF4-FFF2-40B4-BE49-F238E27FC236}">
              <a16:creationId xmlns="" xmlns:a16="http://schemas.microsoft.com/office/drawing/2014/main" id="{5EE1BD2F-FC8E-4428-963F-CF2FD54152D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29" name="Rectangle 6">
          <a:extLst>
            <a:ext uri="{FF2B5EF4-FFF2-40B4-BE49-F238E27FC236}">
              <a16:creationId xmlns="" xmlns:a16="http://schemas.microsoft.com/office/drawing/2014/main" id="{9503A88F-8C65-4EA7-B09B-08A1B6B57CC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0" name="Rectangle 8">
          <a:extLst>
            <a:ext uri="{FF2B5EF4-FFF2-40B4-BE49-F238E27FC236}">
              <a16:creationId xmlns="" xmlns:a16="http://schemas.microsoft.com/office/drawing/2014/main" id="{4D459414-1FB1-458B-9AA8-D114E049CAD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1" name="Rectangle 12">
          <a:extLst>
            <a:ext uri="{FF2B5EF4-FFF2-40B4-BE49-F238E27FC236}">
              <a16:creationId xmlns="" xmlns:a16="http://schemas.microsoft.com/office/drawing/2014/main" id="{05A608A4-070B-4E11-9135-A589CE3C384A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2" name="Rectangle 13">
          <a:extLst>
            <a:ext uri="{FF2B5EF4-FFF2-40B4-BE49-F238E27FC236}">
              <a16:creationId xmlns="" xmlns:a16="http://schemas.microsoft.com/office/drawing/2014/main" id="{7313041E-A3C7-4191-A6A6-295C9EB505E6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3" name="Rectangle 15">
          <a:extLst>
            <a:ext uri="{FF2B5EF4-FFF2-40B4-BE49-F238E27FC236}">
              <a16:creationId xmlns="" xmlns:a16="http://schemas.microsoft.com/office/drawing/2014/main" id="{3F90C810-1B0C-4C8C-B751-FA7074D645E7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34" name="Rectangle 17">
          <a:extLst>
            <a:ext uri="{FF2B5EF4-FFF2-40B4-BE49-F238E27FC236}">
              <a16:creationId xmlns="" xmlns:a16="http://schemas.microsoft.com/office/drawing/2014/main" id="{207F4020-33F1-4536-9377-707F118F3093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5" name="Rectangle 18">
          <a:extLst>
            <a:ext uri="{FF2B5EF4-FFF2-40B4-BE49-F238E27FC236}">
              <a16:creationId xmlns="" xmlns:a16="http://schemas.microsoft.com/office/drawing/2014/main" id="{F5E01191-7710-41DC-8126-57737A8F84E7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142875</xdr:rowOff>
    </xdr:to>
    <xdr:sp macro="" textlink="">
      <xdr:nvSpPr>
        <xdr:cNvPr id="76954" name="Rectangle 19">
          <a:extLst>
            <a:ext uri="{FF2B5EF4-FFF2-40B4-BE49-F238E27FC236}">
              <a16:creationId xmlns="" xmlns:a16="http://schemas.microsoft.com/office/drawing/2014/main" id="{8809E4C3-0B9A-4BEF-B984-9C045285C98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7" name="Rectangle 20">
          <a:extLst>
            <a:ext uri="{FF2B5EF4-FFF2-40B4-BE49-F238E27FC236}">
              <a16:creationId xmlns="" xmlns:a16="http://schemas.microsoft.com/office/drawing/2014/main" id="{ECD5E618-1973-4CB9-B722-DB21EE11478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8" name="Rectangle 22">
          <a:extLst>
            <a:ext uri="{FF2B5EF4-FFF2-40B4-BE49-F238E27FC236}">
              <a16:creationId xmlns="" xmlns:a16="http://schemas.microsoft.com/office/drawing/2014/main" id="{9C987DBB-47B7-4F66-B8BB-DB497DBE240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39" name="Rectangle 24">
          <a:extLst>
            <a:ext uri="{FF2B5EF4-FFF2-40B4-BE49-F238E27FC236}">
              <a16:creationId xmlns="" xmlns:a16="http://schemas.microsoft.com/office/drawing/2014/main" id="{083F4D23-130A-464A-9DED-B7F08EEF8901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0" name="Rectangle 26">
          <a:extLst>
            <a:ext uri="{FF2B5EF4-FFF2-40B4-BE49-F238E27FC236}">
              <a16:creationId xmlns="" xmlns:a16="http://schemas.microsoft.com/office/drawing/2014/main" id="{84F03B4E-DCD3-42AF-8A13-EEAE8E99BEA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2" name="Rectangle 32">
          <a:extLst>
            <a:ext uri="{FF2B5EF4-FFF2-40B4-BE49-F238E27FC236}">
              <a16:creationId xmlns="" xmlns:a16="http://schemas.microsoft.com/office/drawing/2014/main" id="{B52CF161-FD20-49B6-9E6D-E00C64FB2E7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3" name="Rectangle 34">
          <a:extLst>
            <a:ext uri="{FF2B5EF4-FFF2-40B4-BE49-F238E27FC236}">
              <a16:creationId xmlns="" xmlns:a16="http://schemas.microsoft.com/office/drawing/2014/main" id="{CEBCE0D6-1077-47EF-BB1D-420924C3C20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4" name="Rectangle 36">
          <a:extLst>
            <a:ext uri="{FF2B5EF4-FFF2-40B4-BE49-F238E27FC236}">
              <a16:creationId xmlns="" xmlns:a16="http://schemas.microsoft.com/office/drawing/2014/main" id="{22CE1D0A-851D-4369-B1FE-116362A3983A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5" name="Rectangle 37">
          <a:extLst>
            <a:ext uri="{FF2B5EF4-FFF2-40B4-BE49-F238E27FC236}">
              <a16:creationId xmlns="" xmlns:a16="http://schemas.microsoft.com/office/drawing/2014/main" id="{CE36DA37-95C3-4CEA-8E54-4A55EA18F78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9" name="Rectangle 41">
          <a:extLst>
            <a:ext uri="{FF2B5EF4-FFF2-40B4-BE49-F238E27FC236}">
              <a16:creationId xmlns="" xmlns:a16="http://schemas.microsoft.com/office/drawing/2014/main" id="{7E2889FE-DAEE-4A57-8313-FBC0F37A4C16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8472" cy="353943"/>
    <xdr:sp macro="" textlink="">
      <xdr:nvSpPr>
        <xdr:cNvPr id="41" name="Rectangle 3">
          <a:extLst>
            <a:ext uri="{FF2B5EF4-FFF2-40B4-BE49-F238E27FC236}">
              <a16:creationId xmlns="" xmlns:a16="http://schemas.microsoft.com/office/drawing/2014/main" id="{67D7F20C-D777-41FA-99A0-3D67C343AD6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46" name="Rectangle 4">
          <a:extLst>
            <a:ext uri="{FF2B5EF4-FFF2-40B4-BE49-F238E27FC236}">
              <a16:creationId xmlns="" xmlns:a16="http://schemas.microsoft.com/office/drawing/2014/main" id="{B1D24C79-BAE5-4297-9E6F-9FFBC620CAE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47" name="Rectangle 6">
          <a:extLst>
            <a:ext uri="{FF2B5EF4-FFF2-40B4-BE49-F238E27FC236}">
              <a16:creationId xmlns="" xmlns:a16="http://schemas.microsoft.com/office/drawing/2014/main" id="{C0814E2D-8F24-4B1A-AA99-4098DF27D08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50" name="Rectangle 12">
          <a:extLst>
            <a:ext uri="{FF2B5EF4-FFF2-40B4-BE49-F238E27FC236}">
              <a16:creationId xmlns="" xmlns:a16="http://schemas.microsoft.com/office/drawing/2014/main" id="{133E6A1F-6D3D-4ABD-8FA5-8B12A92E8451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51" name="Rectangle 13">
          <a:extLst>
            <a:ext uri="{FF2B5EF4-FFF2-40B4-BE49-F238E27FC236}">
              <a16:creationId xmlns="" xmlns:a16="http://schemas.microsoft.com/office/drawing/2014/main" id="{C5E9E985-3D3D-4C27-8C28-C259A3286FA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53" name="Rectangle 17">
          <a:extLst>
            <a:ext uri="{FF2B5EF4-FFF2-40B4-BE49-F238E27FC236}">
              <a16:creationId xmlns="" xmlns:a16="http://schemas.microsoft.com/office/drawing/2014/main" id="{1CFC4DAA-BF32-4C75-B4C6-7D3037C6DD1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54" name="Rectangle 18">
          <a:extLst>
            <a:ext uri="{FF2B5EF4-FFF2-40B4-BE49-F238E27FC236}">
              <a16:creationId xmlns="" xmlns:a16="http://schemas.microsoft.com/office/drawing/2014/main" id="{DE8FE70E-922E-49E4-9A21-C9027EB7095C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76971" name="Rectangle 19">
          <a:extLst>
            <a:ext uri="{FF2B5EF4-FFF2-40B4-BE49-F238E27FC236}">
              <a16:creationId xmlns="" xmlns:a16="http://schemas.microsoft.com/office/drawing/2014/main" id="{5E5EF0B2-9898-4187-A352-EC82665D7F36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0</xdr:row>
      <xdr:rowOff>0</xdr:rowOff>
    </xdr:from>
    <xdr:ext cx="46295" cy="369397"/>
    <xdr:sp macro="" textlink="">
      <xdr:nvSpPr>
        <xdr:cNvPr id="57" name="Rectangle 22">
          <a:extLst>
            <a:ext uri="{FF2B5EF4-FFF2-40B4-BE49-F238E27FC236}">
              <a16:creationId xmlns="" xmlns:a16="http://schemas.microsoft.com/office/drawing/2014/main" id="{5D9C580A-6A5C-4AEF-BC9B-AC0EDD9DA3F8}"/>
            </a:ext>
          </a:extLst>
        </xdr:cNvPr>
        <xdr:cNvSpPr>
          <a:spLocks noChangeArrowheads="1"/>
        </xdr:cNvSpPr>
      </xdr:nvSpPr>
      <xdr:spPr bwMode="auto">
        <a:xfrm>
          <a:off x="40481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466725</xdr:colOff>
      <xdr:row>0</xdr:row>
      <xdr:rowOff>0</xdr:rowOff>
    </xdr:from>
    <xdr:ext cx="46295" cy="369397"/>
    <xdr:sp macro="" textlink="">
      <xdr:nvSpPr>
        <xdr:cNvPr id="58" name="Rectangle 24">
          <a:extLst>
            <a:ext uri="{FF2B5EF4-FFF2-40B4-BE49-F238E27FC236}">
              <a16:creationId xmlns="" xmlns:a16="http://schemas.microsoft.com/office/drawing/2014/main" id="{5DB11C07-DD38-4E68-AD50-1DD5F008676B}"/>
            </a:ext>
          </a:extLst>
        </xdr:cNvPr>
        <xdr:cNvSpPr>
          <a:spLocks noChangeArrowheads="1"/>
        </xdr:cNvSpPr>
      </xdr:nvSpPr>
      <xdr:spPr bwMode="auto">
        <a:xfrm>
          <a:off x="241935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59" name="Rectangle 26">
          <a:extLst>
            <a:ext uri="{FF2B5EF4-FFF2-40B4-BE49-F238E27FC236}">
              <a16:creationId xmlns="" xmlns:a16="http://schemas.microsoft.com/office/drawing/2014/main" id="{7A23DE74-E64A-41A4-85E8-2D81AF199F1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60" name="Rectangle 32">
          <a:extLst>
            <a:ext uri="{FF2B5EF4-FFF2-40B4-BE49-F238E27FC236}">
              <a16:creationId xmlns="" xmlns:a16="http://schemas.microsoft.com/office/drawing/2014/main" id="{C50A2E2B-6857-455A-9F55-2776CF91B4E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104775</xdr:colOff>
      <xdr:row>0</xdr:row>
      <xdr:rowOff>0</xdr:rowOff>
    </xdr:from>
    <xdr:ext cx="46295" cy="369397"/>
    <xdr:sp macro="" textlink="">
      <xdr:nvSpPr>
        <xdr:cNvPr id="61" name="Rectangle 34">
          <a:extLst>
            <a:ext uri="{FF2B5EF4-FFF2-40B4-BE49-F238E27FC236}">
              <a16:creationId xmlns="" xmlns:a16="http://schemas.microsoft.com/office/drawing/2014/main" id="{0719CE38-A805-415B-B0E7-38F46B9CCF1C}"/>
            </a:ext>
          </a:extLst>
        </xdr:cNvPr>
        <xdr:cNvSpPr>
          <a:spLocks noChangeArrowheads="1"/>
        </xdr:cNvSpPr>
      </xdr:nvSpPr>
      <xdr:spPr bwMode="auto">
        <a:xfrm>
          <a:off x="2057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62" name="Rectangle 36">
          <a:extLst>
            <a:ext uri="{FF2B5EF4-FFF2-40B4-BE49-F238E27FC236}">
              <a16:creationId xmlns="" xmlns:a16="http://schemas.microsoft.com/office/drawing/2014/main" id="{DBB83726-45D9-47FB-916B-0000F8048BC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63" name="Rectangle 37">
          <a:extLst>
            <a:ext uri="{FF2B5EF4-FFF2-40B4-BE49-F238E27FC236}">
              <a16:creationId xmlns="" xmlns:a16="http://schemas.microsoft.com/office/drawing/2014/main" id="{91CE96C5-E69C-48AF-8315-AD1C9D945EBF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85725</xdr:colOff>
      <xdr:row>0</xdr:row>
      <xdr:rowOff>0</xdr:rowOff>
    </xdr:from>
    <xdr:ext cx="46295" cy="369397"/>
    <xdr:sp macro="" textlink="">
      <xdr:nvSpPr>
        <xdr:cNvPr id="64" name="Rectangle 41">
          <a:extLst>
            <a:ext uri="{FF2B5EF4-FFF2-40B4-BE49-F238E27FC236}">
              <a16:creationId xmlns="" xmlns:a16="http://schemas.microsoft.com/office/drawing/2014/main" id="{994D8CF4-4B3F-4847-BF7C-A4E9E5DAFB65}"/>
            </a:ext>
          </a:extLst>
        </xdr:cNvPr>
        <xdr:cNvSpPr>
          <a:spLocks noChangeArrowheads="1"/>
        </xdr:cNvSpPr>
      </xdr:nvSpPr>
      <xdr:spPr bwMode="auto">
        <a:xfrm>
          <a:off x="203835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8472" cy="353943"/>
    <xdr:sp macro="" textlink="">
      <xdr:nvSpPr>
        <xdr:cNvPr id="65" name="Rectangle 2">
          <a:extLst>
            <a:ext uri="{FF2B5EF4-FFF2-40B4-BE49-F238E27FC236}">
              <a16:creationId xmlns="" xmlns:a16="http://schemas.microsoft.com/office/drawing/2014/main" id="{22E9C2AC-55F9-4A81-A0A4-5F07AB09E87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66" name="Rectangle 3">
          <a:extLst>
            <a:ext uri="{FF2B5EF4-FFF2-40B4-BE49-F238E27FC236}">
              <a16:creationId xmlns="" xmlns:a16="http://schemas.microsoft.com/office/drawing/2014/main" id="{F8684E01-1C51-4B7E-9BBA-3A96EFBD263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67" name="Rectangle 4">
          <a:extLst>
            <a:ext uri="{FF2B5EF4-FFF2-40B4-BE49-F238E27FC236}">
              <a16:creationId xmlns="" xmlns:a16="http://schemas.microsoft.com/office/drawing/2014/main" id="{182ACE89-0C1A-4D5C-AFB1-4A78569F8031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295" cy="369397"/>
    <xdr:sp macro="" textlink="">
      <xdr:nvSpPr>
        <xdr:cNvPr id="68" name="Rectangle 5">
          <a:extLst>
            <a:ext uri="{FF2B5EF4-FFF2-40B4-BE49-F238E27FC236}">
              <a16:creationId xmlns="" xmlns:a16="http://schemas.microsoft.com/office/drawing/2014/main" id="{4345B06B-5D61-4DF9-890B-93A0A479AF5A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46295" cy="369397"/>
    <xdr:sp macro="" textlink="">
      <xdr:nvSpPr>
        <xdr:cNvPr id="69" name="Rectangle 6">
          <a:extLst>
            <a:ext uri="{FF2B5EF4-FFF2-40B4-BE49-F238E27FC236}">
              <a16:creationId xmlns="" xmlns:a16="http://schemas.microsoft.com/office/drawing/2014/main" id="{997D7BD8-BA90-4D24-A7AB-0BB32A59183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70" name="Rectangle 7">
          <a:extLst>
            <a:ext uri="{FF2B5EF4-FFF2-40B4-BE49-F238E27FC236}">
              <a16:creationId xmlns="" xmlns:a16="http://schemas.microsoft.com/office/drawing/2014/main" id="{7BBA3F02-FFBB-4894-9480-19ECA31CFA30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295" cy="369397"/>
    <xdr:sp macro="" textlink="">
      <xdr:nvSpPr>
        <xdr:cNvPr id="71" name="Rectangle 8">
          <a:extLst>
            <a:ext uri="{FF2B5EF4-FFF2-40B4-BE49-F238E27FC236}">
              <a16:creationId xmlns="" xmlns:a16="http://schemas.microsoft.com/office/drawing/2014/main" id="{376F8353-E8EF-46A3-8C74-4E7B4CD7C194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65" cy="401773"/>
    <xdr:sp macro="" textlink="">
      <xdr:nvSpPr>
        <xdr:cNvPr id="72" name="Rectangle 9">
          <a:extLst>
            <a:ext uri="{FF2B5EF4-FFF2-40B4-BE49-F238E27FC236}">
              <a16:creationId xmlns="" xmlns:a16="http://schemas.microsoft.com/office/drawing/2014/main" id="{35132A00-6018-4865-B5CC-36B03E37E8CD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73" name="Rectangle 10">
          <a:extLst>
            <a:ext uri="{FF2B5EF4-FFF2-40B4-BE49-F238E27FC236}">
              <a16:creationId xmlns="" xmlns:a16="http://schemas.microsoft.com/office/drawing/2014/main" id="{9DB7D059-A4F5-4E49-9D32-086F27CE6E73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295" cy="369397"/>
    <xdr:sp macro="" textlink="">
      <xdr:nvSpPr>
        <xdr:cNvPr id="74" name="Rectangle 12">
          <a:extLst>
            <a:ext uri="{FF2B5EF4-FFF2-40B4-BE49-F238E27FC236}">
              <a16:creationId xmlns="" xmlns:a16="http://schemas.microsoft.com/office/drawing/2014/main" id="{0F757988-1937-4E75-AE7D-5CFEE3B0ABF6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75" name="Rectangle 13">
          <a:extLst>
            <a:ext uri="{FF2B5EF4-FFF2-40B4-BE49-F238E27FC236}">
              <a16:creationId xmlns="" xmlns:a16="http://schemas.microsoft.com/office/drawing/2014/main" id="{D1BD02A1-3B8A-48CF-94ED-37E677AB1708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295" cy="369397"/>
    <xdr:sp macro="" textlink="">
      <xdr:nvSpPr>
        <xdr:cNvPr id="76" name="Rectangle 14">
          <a:extLst>
            <a:ext uri="{FF2B5EF4-FFF2-40B4-BE49-F238E27FC236}">
              <a16:creationId xmlns="" xmlns:a16="http://schemas.microsoft.com/office/drawing/2014/main" id="{8A740E9A-73E2-411D-B7E3-ED39F176619B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77" name="Rectangle 15">
          <a:extLst>
            <a:ext uri="{FF2B5EF4-FFF2-40B4-BE49-F238E27FC236}">
              <a16:creationId xmlns="" xmlns:a16="http://schemas.microsoft.com/office/drawing/2014/main" id="{2BF6C9B5-B7ED-499B-AC0C-1DDD9A54983D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78" name="Rectangle 17">
          <a:extLst>
            <a:ext uri="{FF2B5EF4-FFF2-40B4-BE49-F238E27FC236}">
              <a16:creationId xmlns="" xmlns:a16="http://schemas.microsoft.com/office/drawing/2014/main" id="{43127950-70BB-4CF0-B1E9-56F89AE45296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295" cy="369397"/>
    <xdr:sp macro="" textlink="">
      <xdr:nvSpPr>
        <xdr:cNvPr id="79" name="Rectangle 18">
          <a:extLst>
            <a:ext uri="{FF2B5EF4-FFF2-40B4-BE49-F238E27FC236}">
              <a16:creationId xmlns="" xmlns:a16="http://schemas.microsoft.com/office/drawing/2014/main" id="{11DC4C0E-347A-4017-B03B-169446F5914D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80" name="Rectangle 19">
          <a:extLst>
            <a:ext uri="{FF2B5EF4-FFF2-40B4-BE49-F238E27FC236}">
              <a16:creationId xmlns="" xmlns:a16="http://schemas.microsoft.com/office/drawing/2014/main" id="{5C9DD2E5-3C85-45C2-9136-FA96929ABF76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46295" cy="369397"/>
    <xdr:sp macro="" textlink="">
      <xdr:nvSpPr>
        <xdr:cNvPr id="81" name="Rectangle 20">
          <a:extLst>
            <a:ext uri="{FF2B5EF4-FFF2-40B4-BE49-F238E27FC236}">
              <a16:creationId xmlns="" xmlns:a16="http://schemas.microsoft.com/office/drawing/2014/main" id="{47918C7F-8E8D-46E4-83C7-F54332F0DBFA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46295" cy="369397"/>
    <xdr:sp macro="" textlink="">
      <xdr:nvSpPr>
        <xdr:cNvPr id="82" name="Rectangle 24">
          <a:extLst>
            <a:ext uri="{FF2B5EF4-FFF2-40B4-BE49-F238E27FC236}">
              <a16:creationId xmlns="" xmlns:a16="http://schemas.microsoft.com/office/drawing/2014/main" id="{6782A3A3-D63B-4A85-8FFB-A9BAA6E70ABB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39</xdr:row>
      <xdr:rowOff>38100</xdr:rowOff>
    </xdr:from>
    <xdr:to>
      <xdr:col>4</xdr:col>
      <xdr:colOff>342900</xdr:colOff>
      <xdr:row>43</xdr:row>
      <xdr:rowOff>66675</xdr:rowOff>
    </xdr:to>
    <xdr:pic>
      <xdr:nvPicPr>
        <xdr:cNvPr id="40359" name="Рисунок 1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615A15-986A-4EA4-AD09-79FA9326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772275"/>
          <a:ext cx="1743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2057400</xdr:colOff>
      <xdr:row>30</xdr:row>
      <xdr:rowOff>371475</xdr:rowOff>
    </xdr:from>
    <xdr:to>
      <xdr:col>2</xdr:col>
      <xdr:colOff>3800475</xdr:colOff>
      <xdr:row>33</xdr:row>
      <xdr:rowOff>38100</xdr:rowOff>
    </xdr:to>
    <xdr:pic>
      <xdr:nvPicPr>
        <xdr:cNvPr id="41384" name="Рисунок 1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2FC6384-5DE4-444E-943F-834A845E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9839325"/>
          <a:ext cx="1743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&#1091;-&#1084;&#1082;.&#1088;&#1092;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&#1091;-&#1084;&#1082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43"/>
  <sheetViews>
    <sheetView showGridLines="0" tabSelected="1" view="pageBreakPreview" zoomScaleNormal="100" zoomScaleSheetLayoutView="100" workbookViewId="0">
      <selection activeCell="Q12" sqref="Q12"/>
    </sheetView>
  </sheetViews>
  <sheetFormatPr defaultRowHeight="15" x14ac:dyDescent="0.2"/>
  <cols>
    <col min="1" max="1" width="2.140625" style="1" customWidth="1"/>
    <col min="2" max="2" width="19.140625" style="3" customWidth="1"/>
    <col min="3" max="3" width="7.5703125" style="3" customWidth="1"/>
    <col min="4" max="4" width="8.7109375" style="3" customWidth="1"/>
    <col min="5" max="5" width="14.85546875" style="3" customWidth="1"/>
    <col min="6" max="6" width="5.140625" style="3" customWidth="1"/>
    <col min="7" max="7" width="9.5703125" style="3" customWidth="1"/>
    <col min="8" max="8" width="13.7109375" style="3" customWidth="1"/>
    <col min="9" max="9" width="12.85546875" style="3" customWidth="1"/>
    <col min="10" max="10" width="15.7109375" style="3" customWidth="1"/>
    <col min="11" max="11" width="12.140625" style="3" customWidth="1"/>
    <col min="12" max="12" width="17.42578125" style="3" customWidth="1"/>
    <col min="13" max="16384" width="9.140625" style="1"/>
  </cols>
  <sheetData>
    <row r="1" spans="2:14" s="23" customFormat="1" ht="33.75" customHeight="1" x14ac:dyDescent="0.45">
      <c r="B1" s="130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14" ht="15" customHeight="1" x14ac:dyDescent="0.2">
      <c r="B2" s="131" t="s">
        <v>604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4" ht="15" customHeight="1" x14ac:dyDescent="0.2">
      <c r="B3" s="132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4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2:14" ht="15.75" customHeight="1" x14ac:dyDescent="0.3">
      <c r="B5" s="112" t="s">
        <v>2</v>
      </c>
      <c r="C5" s="127" t="s">
        <v>3</v>
      </c>
      <c r="D5" s="128"/>
      <c r="E5" s="127" t="s">
        <v>4</v>
      </c>
      <c r="F5" s="128"/>
      <c r="G5" s="109" t="s">
        <v>5</v>
      </c>
      <c r="H5" s="112" t="s">
        <v>6</v>
      </c>
      <c r="I5" s="30"/>
      <c r="J5" s="28"/>
      <c r="K5" s="28"/>
      <c r="L5" s="28"/>
      <c r="M5" s="125"/>
      <c r="N5" s="126"/>
    </row>
    <row r="6" spans="2:14" ht="15.75" customHeight="1" x14ac:dyDescent="0.3">
      <c r="B6" s="21" t="s">
        <v>7</v>
      </c>
      <c r="C6" s="122">
        <v>20</v>
      </c>
      <c r="D6" s="123"/>
      <c r="E6" s="124" t="s">
        <v>8</v>
      </c>
      <c r="F6" s="124"/>
      <c r="G6" s="107" t="s">
        <v>9</v>
      </c>
      <c r="H6" s="22">
        <v>4.5999999999999999E-2</v>
      </c>
      <c r="I6" s="30"/>
      <c r="J6" s="28"/>
      <c r="K6" s="28"/>
      <c r="L6" s="28"/>
      <c r="M6" s="108"/>
      <c r="N6"/>
    </row>
    <row r="7" spans="2:14" ht="15.75" customHeight="1" x14ac:dyDescent="0.3">
      <c r="B7" s="21" t="s">
        <v>10</v>
      </c>
      <c r="C7" s="122">
        <v>20</v>
      </c>
      <c r="D7" s="123"/>
      <c r="E7" s="124" t="s">
        <v>8</v>
      </c>
      <c r="F7" s="124"/>
      <c r="G7" s="107" t="s">
        <v>9</v>
      </c>
      <c r="H7" s="22">
        <v>0.27800000000000002</v>
      </c>
      <c r="L7" s="2"/>
      <c r="M7" s="108"/>
      <c r="N7"/>
    </row>
    <row r="8" spans="2:14" ht="15.75" customHeight="1" x14ac:dyDescent="0.3">
      <c r="B8" s="21" t="s">
        <v>11</v>
      </c>
      <c r="C8" s="122">
        <v>20</v>
      </c>
      <c r="D8" s="123"/>
      <c r="E8" s="124" t="s">
        <v>8</v>
      </c>
      <c r="F8" s="124"/>
      <c r="G8" s="107" t="s">
        <v>9</v>
      </c>
      <c r="H8" s="22">
        <v>0.05</v>
      </c>
      <c r="I8" s="119"/>
      <c r="J8" s="119"/>
      <c r="K8" s="119"/>
      <c r="L8" s="2"/>
      <c r="M8" s="108"/>
      <c r="N8"/>
    </row>
    <row r="9" spans="2:14" ht="15.75" customHeight="1" x14ac:dyDescent="0.3">
      <c r="B9" s="21" t="s">
        <v>12</v>
      </c>
      <c r="C9" s="122">
        <v>20</v>
      </c>
      <c r="D9" s="123"/>
      <c r="E9" s="124" t="s">
        <v>8</v>
      </c>
      <c r="F9" s="124"/>
      <c r="G9" s="107" t="s">
        <v>9</v>
      </c>
      <c r="H9" s="22">
        <v>1.29</v>
      </c>
      <c r="I9" s="111"/>
      <c r="J9" s="111"/>
      <c r="K9" s="111"/>
      <c r="L9" s="2"/>
      <c r="M9" s="108"/>
      <c r="N9"/>
    </row>
    <row r="10" spans="2:14" ht="15.75" customHeight="1" x14ac:dyDescent="0.35">
      <c r="B10" s="21" t="s">
        <v>13</v>
      </c>
      <c r="C10" s="122">
        <v>20</v>
      </c>
      <c r="D10" s="123"/>
      <c r="E10" s="124" t="s">
        <v>8</v>
      </c>
      <c r="F10" s="124"/>
      <c r="G10" s="107" t="s">
        <v>9</v>
      </c>
      <c r="H10" s="22">
        <v>0.33600000000000002</v>
      </c>
      <c r="I10" s="118"/>
      <c r="J10" s="118"/>
      <c r="K10" s="118"/>
      <c r="L10" s="2"/>
      <c r="M10" s="108"/>
      <c r="N10"/>
    </row>
    <row r="11" spans="2:14" ht="15.75" customHeight="1" x14ac:dyDescent="0.3">
      <c r="B11" s="21" t="s">
        <v>14</v>
      </c>
      <c r="C11" s="122">
        <v>20</v>
      </c>
      <c r="D11" s="123"/>
      <c r="E11" s="124" t="s">
        <v>8</v>
      </c>
      <c r="F11" s="124"/>
      <c r="G11" s="107" t="s">
        <v>9</v>
      </c>
      <c r="H11" s="22">
        <v>1.2609999999999999</v>
      </c>
      <c r="L11" s="2"/>
      <c r="M11" s="108"/>
      <c r="N11"/>
    </row>
    <row r="12" spans="2:14" ht="15.75" customHeight="1" x14ac:dyDescent="0.3">
      <c r="B12" s="21" t="s">
        <v>15</v>
      </c>
      <c r="C12" s="122">
        <v>20</v>
      </c>
      <c r="D12" s="123"/>
      <c r="E12" s="124" t="s">
        <v>8</v>
      </c>
      <c r="F12" s="124"/>
      <c r="G12" s="107" t="s">
        <v>9</v>
      </c>
      <c r="H12" s="22">
        <v>0.62</v>
      </c>
      <c r="L12" s="2"/>
      <c r="M12" s="108"/>
      <c r="N12"/>
    </row>
    <row r="13" spans="2:14" ht="15.75" customHeight="1" x14ac:dyDescent="0.3">
      <c r="B13" s="21" t="s">
        <v>16</v>
      </c>
      <c r="C13" s="122">
        <v>20</v>
      </c>
      <c r="D13" s="123"/>
      <c r="E13" s="124" t="s">
        <v>8</v>
      </c>
      <c r="F13" s="124"/>
      <c r="G13" s="107" t="s">
        <v>9</v>
      </c>
      <c r="H13" s="22">
        <v>0.34</v>
      </c>
      <c r="L13" s="2"/>
      <c r="M13" s="108"/>
      <c r="N13"/>
    </row>
    <row r="14" spans="2:14" ht="15.75" customHeight="1" x14ac:dyDescent="0.3">
      <c r="B14" s="21" t="s">
        <v>17</v>
      </c>
      <c r="C14" s="122">
        <v>20</v>
      </c>
      <c r="D14" s="123"/>
      <c r="E14" s="124" t="s">
        <v>8</v>
      </c>
      <c r="F14" s="124"/>
      <c r="G14" s="107">
        <v>8</v>
      </c>
      <c r="H14" s="22">
        <v>4.641</v>
      </c>
      <c r="L14" s="2"/>
      <c r="M14" s="108"/>
      <c r="N14"/>
    </row>
    <row r="15" spans="2:14" ht="15.75" customHeight="1" x14ac:dyDescent="0.3">
      <c r="B15" s="103" t="s">
        <v>18</v>
      </c>
      <c r="C15" s="122">
        <v>10</v>
      </c>
      <c r="D15" s="123"/>
      <c r="E15" s="124" t="s">
        <v>19</v>
      </c>
      <c r="F15" s="124"/>
      <c r="G15" s="104">
        <v>6</v>
      </c>
      <c r="H15" s="105">
        <v>6.8</v>
      </c>
      <c r="L15" s="2"/>
      <c r="M15" s="108"/>
      <c r="N15"/>
    </row>
    <row r="16" spans="2:14" ht="15.75" customHeight="1" thickBot="1" x14ac:dyDescent="0.35">
      <c r="B16" s="101" t="s">
        <v>20</v>
      </c>
      <c r="C16" s="133">
        <v>20</v>
      </c>
      <c r="D16" s="134"/>
      <c r="E16" s="129" t="s">
        <v>8</v>
      </c>
      <c r="F16" s="129"/>
      <c r="G16" s="110" t="s">
        <v>9</v>
      </c>
      <c r="H16" s="102">
        <v>0.35</v>
      </c>
      <c r="L16" s="2"/>
      <c r="M16" s="108"/>
      <c r="N16"/>
    </row>
    <row r="17" spans="2:14" ht="15.75" customHeight="1" thickTop="1" x14ac:dyDescent="0.3">
      <c r="B17" s="21" t="s">
        <v>21</v>
      </c>
      <c r="C17" s="122" t="s">
        <v>22</v>
      </c>
      <c r="D17" s="123"/>
      <c r="E17" s="120" t="s">
        <v>23</v>
      </c>
      <c r="F17" s="121"/>
      <c r="G17" s="107">
        <v>10</v>
      </c>
      <c r="H17" s="22">
        <v>0.39</v>
      </c>
      <c r="L17" s="2"/>
      <c r="M17" s="108"/>
      <c r="N17"/>
    </row>
    <row r="18" spans="2:14" ht="15.75" customHeight="1" x14ac:dyDescent="0.3">
      <c r="B18" s="21" t="s">
        <v>24</v>
      </c>
      <c r="C18" s="122">
        <v>20</v>
      </c>
      <c r="D18" s="123"/>
      <c r="E18" s="120" t="s">
        <v>23</v>
      </c>
      <c r="F18" s="121"/>
      <c r="G18" s="106">
        <v>10</v>
      </c>
      <c r="H18" s="22">
        <v>2.9340000000000002</v>
      </c>
      <c r="M18" s="108"/>
      <c r="N18"/>
    </row>
    <row r="19" spans="2:14" ht="15.75" customHeight="1" x14ac:dyDescent="0.3">
      <c r="B19" s="21" t="s">
        <v>25</v>
      </c>
      <c r="C19" s="122">
        <v>20</v>
      </c>
      <c r="D19" s="123"/>
      <c r="E19" s="120" t="s">
        <v>26</v>
      </c>
      <c r="F19" s="121"/>
      <c r="G19" s="107">
        <v>3</v>
      </c>
      <c r="H19" s="22">
        <v>54</v>
      </c>
      <c r="M19" s="108"/>
      <c r="N19"/>
    </row>
    <row r="20" spans="2:14" ht="15.75" customHeight="1" x14ac:dyDescent="0.3">
      <c r="B20" s="21" t="s">
        <v>27</v>
      </c>
      <c r="C20" s="122" t="s">
        <v>28</v>
      </c>
      <c r="D20" s="123"/>
      <c r="E20" s="120" t="s">
        <v>29</v>
      </c>
      <c r="F20" s="121"/>
      <c r="G20" s="106">
        <v>10</v>
      </c>
      <c r="H20" s="22">
        <v>1.35</v>
      </c>
      <c r="M20" s="108"/>
      <c r="N20"/>
    </row>
    <row r="21" spans="2:14" ht="15.75" customHeight="1" x14ac:dyDescent="0.3">
      <c r="B21" s="21" t="s">
        <v>30</v>
      </c>
      <c r="C21" s="122" t="s">
        <v>31</v>
      </c>
      <c r="D21" s="123"/>
      <c r="E21" s="120" t="s">
        <v>23</v>
      </c>
      <c r="F21" s="121"/>
      <c r="G21" s="106">
        <v>8</v>
      </c>
      <c r="H21" s="22">
        <v>0.216</v>
      </c>
      <c r="M21" s="108"/>
      <c r="N21"/>
    </row>
    <row r="22" spans="2:14" ht="15.75" customHeight="1" x14ac:dyDescent="0.3">
      <c r="B22" s="21" t="s">
        <v>32</v>
      </c>
      <c r="C22" s="122">
        <v>20</v>
      </c>
      <c r="D22" s="123"/>
      <c r="E22" s="120" t="s">
        <v>23</v>
      </c>
      <c r="F22" s="121"/>
      <c r="G22" s="106">
        <v>10</v>
      </c>
      <c r="H22" s="22">
        <v>5.2069999999999999</v>
      </c>
      <c r="M22" s="108"/>
      <c r="N22"/>
    </row>
    <row r="23" spans="2:14" ht="15.75" customHeight="1" x14ac:dyDescent="0.3">
      <c r="B23" s="21" t="s">
        <v>32</v>
      </c>
      <c r="C23" s="122" t="s">
        <v>22</v>
      </c>
      <c r="D23" s="123"/>
      <c r="E23" s="120" t="s">
        <v>23</v>
      </c>
      <c r="F23" s="121"/>
      <c r="G23" s="106">
        <v>10</v>
      </c>
      <c r="H23" s="22">
        <v>1.58</v>
      </c>
      <c r="M23" s="108"/>
      <c r="N23"/>
    </row>
    <row r="24" spans="2:14" ht="15.75" customHeight="1" x14ac:dyDescent="0.3">
      <c r="B24" s="21" t="s">
        <v>33</v>
      </c>
      <c r="C24" s="122">
        <v>20</v>
      </c>
      <c r="D24" s="123"/>
      <c r="E24" s="120" t="s">
        <v>23</v>
      </c>
      <c r="F24" s="121"/>
      <c r="G24" s="106">
        <v>8</v>
      </c>
      <c r="H24" s="22">
        <v>1.32</v>
      </c>
    </row>
    <row r="25" spans="2:14" ht="15.75" customHeight="1" x14ac:dyDescent="0.3">
      <c r="B25" s="21" t="s">
        <v>33</v>
      </c>
      <c r="C25" s="122">
        <v>20</v>
      </c>
      <c r="D25" s="123"/>
      <c r="E25" s="120" t="s">
        <v>34</v>
      </c>
      <c r="F25" s="121"/>
      <c r="G25" s="106">
        <v>8</v>
      </c>
      <c r="H25" s="22">
        <v>0.61599999999999999</v>
      </c>
    </row>
    <row r="26" spans="2:14" ht="15.75" customHeight="1" x14ac:dyDescent="0.3">
      <c r="B26" s="21" t="s">
        <v>35</v>
      </c>
      <c r="C26" s="122">
        <v>20</v>
      </c>
      <c r="D26" s="123"/>
      <c r="E26" s="120" t="s">
        <v>36</v>
      </c>
      <c r="F26" s="121"/>
      <c r="G26" s="31" t="s">
        <v>37</v>
      </c>
      <c r="H26" s="22">
        <v>2.2599999999999998</v>
      </c>
    </row>
    <row r="27" spans="2:14" ht="15.75" customHeight="1" x14ac:dyDescent="0.3">
      <c r="B27" s="21" t="s">
        <v>38</v>
      </c>
      <c r="C27" s="122">
        <v>20</v>
      </c>
      <c r="D27" s="123"/>
      <c r="E27" s="120" t="s">
        <v>23</v>
      </c>
      <c r="F27" s="121"/>
      <c r="G27" s="106" t="s">
        <v>39</v>
      </c>
      <c r="H27" s="22">
        <v>0.78600000000000003</v>
      </c>
    </row>
    <row r="28" spans="2:14" ht="15.75" customHeight="1" x14ac:dyDescent="0.3">
      <c r="B28" s="21" t="s">
        <v>40</v>
      </c>
      <c r="C28" s="122">
        <v>20</v>
      </c>
      <c r="D28" s="123"/>
      <c r="E28" s="120" t="s">
        <v>23</v>
      </c>
      <c r="F28" s="121"/>
      <c r="G28" s="31" t="s">
        <v>37</v>
      </c>
      <c r="H28" s="22">
        <v>0.93500000000000005</v>
      </c>
    </row>
    <row r="29" spans="2:14" ht="15.75" customHeight="1" x14ac:dyDescent="0.3">
      <c r="B29" s="21" t="s">
        <v>41</v>
      </c>
      <c r="C29" s="122" t="s">
        <v>42</v>
      </c>
      <c r="D29" s="123"/>
      <c r="E29" s="120" t="s">
        <v>43</v>
      </c>
      <c r="F29" s="121"/>
      <c r="G29" s="31" t="s">
        <v>37</v>
      </c>
      <c r="H29" s="22">
        <v>3.4540000000000002</v>
      </c>
    </row>
    <row r="30" spans="2:14" ht="15.75" customHeight="1" x14ac:dyDescent="0.3">
      <c r="B30" s="26"/>
      <c r="C30" s="27"/>
      <c r="D30" s="27"/>
      <c r="E30" s="28"/>
      <c r="F30" s="28"/>
      <c r="G30" s="28"/>
      <c r="H30" s="29"/>
    </row>
    <row r="31" spans="2:14" ht="15.75" customHeight="1" x14ac:dyDescent="0.3">
      <c r="B31" s="26"/>
      <c r="C31" s="27"/>
      <c r="D31" s="27"/>
      <c r="E31" s="28"/>
      <c r="F31" s="28"/>
      <c r="G31" s="28"/>
      <c r="H31" s="29"/>
    </row>
    <row r="32" spans="2:14" ht="15.75" customHeight="1" x14ac:dyDescent="0.2"/>
    <row r="33" spans="2:13" ht="15.75" customHeight="1" x14ac:dyDescent="0.3">
      <c r="B33" s="111"/>
      <c r="C33" s="111"/>
      <c r="D33" s="111"/>
      <c r="E33" s="111"/>
      <c r="F33" s="111"/>
      <c r="G33" s="111"/>
      <c r="H33" s="119"/>
      <c r="I33" s="119"/>
      <c r="M33" s="2"/>
    </row>
    <row r="34" spans="2:13" ht="15.75" customHeight="1" x14ac:dyDescent="0.35">
      <c r="B34" s="118" t="s">
        <v>45</v>
      </c>
      <c r="C34" s="118"/>
      <c r="D34" s="118"/>
      <c r="E34" s="118"/>
      <c r="F34" s="118"/>
      <c r="G34" s="118"/>
      <c r="H34" s="111"/>
    </row>
    <row r="35" spans="2:13" ht="15.75" customHeight="1" x14ac:dyDescent="0.35">
      <c r="H35" s="118"/>
    </row>
    <row r="36" spans="2:13" ht="15.75" customHeight="1" x14ac:dyDescent="0.2"/>
    <row r="37" spans="2:13" ht="15.75" customHeight="1" x14ac:dyDescent="0.2"/>
    <row r="38" spans="2:13" ht="15.75" customHeight="1" x14ac:dyDescent="0.2"/>
    <row r="39" spans="2:13" ht="15.75" customHeight="1" x14ac:dyDescent="0.2"/>
    <row r="40" spans="2:13" ht="15.75" customHeight="1" x14ac:dyDescent="0.2"/>
    <row r="41" spans="2:13" ht="15.75" customHeight="1" x14ac:dyDescent="0.2"/>
    <row r="42" spans="2:13" ht="15.75" customHeight="1" x14ac:dyDescent="0.2"/>
    <row r="43" spans="2:13" ht="15.75" customHeight="1" x14ac:dyDescent="0.2"/>
  </sheetData>
  <mergeCells count="54">
    <mergeCell ref="E20:F20"/>
    <mergeCell ref="C18:D18"/>
    <mergeCell ref="E18:F18"/>
    <mergeCell ref="C23:D23"/>
    <mergeCell ref="E23:F23"/>
    <mergeCell ref="C21:D21"/>
    <mergeCell ref="E21:F21"/>
    <mergeCell ref="E15:F15"/>
    <mergeCell ref="C15:D15"/>
    <mergeCell ref="C16:D16"/>
    <mergeCell ref="C17:D17"/>
    <mergeCell ref="E17:F17"/>
    <mergeCell ref="B1:L1"/>
    <mergeCell ref="B2:L2"/>
    <mergeCell ref="B3:L3"/>
    <mergeCell ref="C5:D5"/>
    <mergeCell ref="E6:F6"/>
    <mergeCell ref="C27:D27"/>
    <mergeCell ref="E27:F27"/>
    <mergeCell ref="C29:D29"/>
    <mergeCell ref="E29:F29"/>
    <mergeCell ref="C28:D28"/>
    <mergeCell ref="E28:F28"/>
    <mergeCell ref="M5:N5"/>
    <mergeCell ref="E5:F5"/>
    <mergeCell ref="C19:D19"/>
    <mergeCell ref="E16:F16"/>
    <mergeCell ref="E7:F7"/>
    <mergeCell ref="E19:F19"/>
    <mergeCell ref="C12:D12"/>
    <mergeCell ref="E8:F8"/>
    <mergeCell ref="C7:D7"/>
    <mergeCell ref="C6:D6"/>
    <mergeCell ref="C11:D11"/>
    <mergeCell ref="C26:D26"/>
    <mergeCell ref="E12:F12"/>
    <mergeCell ref="C25:D25"/>
    <mergeCell ref="C24:D24"/>
    <mergeCell ref="E26:F26"/>
    <mergeCell ref="C8:D8"/>
    <mergeCell ref="C22:D22"/>
    <mergeCell ref="E22:F22"/>
    <mergeCell ref="C20:D20"/>
    <mergeCell ref="C9:D9"/>
    <mergeCell ref="E9:F9"/>
    <mergeCell ref="C13:D13"/>
    <mergeCell ref="E13:F13"/>
    <mergeCell ref="C10:D10"/>
    <mergeCell ref="E25:F25"/>
    <mergeCell ref="E24:F24"/>
    <mergeCell ref="C14:D14"/>
    <mergeCell ref="E14:F14"/>
    <mergeCell ref="E11:F11"/>
    <mergeCell ref="E10:F10"/>
  </mergeCells>
  <hyperlinks>
    <hyperlink ref="B3:K3" r:id="rId1" display="сайт:  у-мк.рф  "/>
  </hyperlinks>
  <pageMargins left="0.19685039370078741" right="0.19685039370078741" top="0.19685039370078741" bottom="0.19685039370078741" header="0.19685039370078741" footer="0.19685039370078741"/>
  <pageSetup paperSize="9" scale="69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4"/>
  <sheetViews>
    <sheetView view="pageBreakPreview" zoomScale="60" zoomScaleNormal="100" workbookViewId="0">
      <selection activeCell="B20" sqref="B20"/>
    </sheetView>
  </sheetViews>
  <sheetFormatPr defaultColWidth="42" defaultRowHeight="18" x14ac:dyDescent="0.25"/>
  <cols>
    <col min="1" max="16384" width="42" style="92"/>
  </cols>
  <sheetData>
    <row r="1" spans="1:7" ht="18.75" x14ac:dyDescent="0.3">
      <c r="A1" s="32" t="s">
        <v>46</v>
      </c>
      <c r="B1" s="33" t="s">
        <v>47</v>
      </c>
      <c r="C1" s="33" t="s">
        <v>48</v>
      </c>
      <c r="D1" s="33" t="s">
        <v>49</v>
      </c>
      <c r="E1" s="33" t="s">
        <v>50</v>
      </c>
      <c r="F1" s="33" t="s">
        <v>51</v>
      </c>
      <c r="G1" s="34" t="s">
        <v>52</v>
      </c>
    </row>
    <row r="2" spans="1:7" ht="18.75" x14ac:dyDescent="0.3">
      <c r="A2" s="35">
        <v>14</v>
      </c>
      <c r="B2" s="36">
        <v>2</v>
      </c>
      <c r="C2" s="36" t="s">
        <v>53</v>
      </c>
      <c r="D2" s="36">
        <v>20</v>
      </c>
      <c r="E2" s="36" t="s">
        <v>54</v>
      </c>
      <c r="F2" s="36" t="s">
        <v>55</v>
      </c>
      <c r="G2" s="37" t="s">
        <v>54</v>
      </c>
    </row>
    <row r="3" spans="1:7" ht="18.75" x14ac:dyDescent="0.3">
      <c r="A3" s="35">
        <v>14</v>
      </c>
      <c r="B3" s="36">
        <v>2.5</v>
      </c>
      <c r="C3" s="36" t="s">
        <v>56</v>
      </c>
      <c r="D3" s="36">
        <v>20</v>
      </c>
      <c r="E3" s="36" t="s">
        <v>54</v>
      </c>
      <c r="F3" s="36" t="s">
        <v>55</v>
      </c>
      <c r="G3" s="37" t="s">
        <v>54</v>
      </c>
    </row>
    <row r="4" spans="1:7" ht="18.75" x14ac:dyDescent="0.3">
      <c r="A4" s="35">
        <v>14</v>
      </c>
      <c r="B4" s="36">
        <v>3</v>
      </c>
      <c r="C4" s="36" t="s">
        <v>53</v>
      </c>
      <c r="D4" s="36">
        <v>20</v>
      </c>
      <c r="E4" s="36" t="s">
        <v>54</v>
      </c>
      <c r="F4" s="36" t="s">
        <v>55</v>
      </c>
      <c r="G4" s="37" t="s">
        <v>54</v>
      </c>
    </row>
    <row r="5" spans="1:7" ht="18.75" x14ac:dyDescent="0.3">
      <c r="A5" s="35">
        <v>16</v>
      </c>
      <c r="B5" s="36">
        <v>2</v>
      </c>
      <c r="C5" s="36" t="s">
        <v>53</v>
      </c>
      <c r="D5" s="36">
        <v>20</v>
      </c>
      <c r="E5" s="36" t="s">
        <v>54</v>
      </c>
      <c r="F5" s="36" t="s">
        <v>55</v>
      </c>
      <c r="G5" s="37" t="s">
        <v>54</v>
      </c>
    </row>
    <row r="6" spans="1:7" ht="18.75" x14ac:dyDescent="0.3">
      <c r="A6" s="35">
        <v>16</v>
      </c>
      <c r="B6" s="36">
        <v>2</v>
      </c>
      <c r="C6" s="36" t="s">
        <v>57</v>
      </c>
      <c r="D6" s="36">
        <v>20</v>
      </c>
      <c r="E6" s="36" t="s">
        <v>54</v>
      </c>
      <c r="F6" s="36" t="s">
        <v>55</v>
      </c>
      <c r="G6" s="37" t="s">
        <v>54</v>
      </c>
    </row>
    <row r="7" spans="1:7" ht="18.75" x14ac:dyDescent="0.3">
      <c r="A7" s="35">
        <v>16</v>
      </c>
      <c r="B7" s="36">
        <v>2.5</v>
      </c>
      <c r="C7" s="36" t="s">
        <v>57</v>
      </c>
      <c r="D7" s="36" t="s">
        <v>58</v>
      </c>
      <c r="E7" s="36" t="s">
        <v>54</v>
      </c>
      <c r="F7" s="36" t="s">
        <v>55</v>
      </c>
      <c r="G7" s="37" t="s">
        <v>54</v>
      </c>
    </row>
    <row r="8" spans="1:7" ht="18.75" x14ac:dyDescent="0.3">
      <c r="A8" s="35">
        <v>16</v>
      </c>
      <c r="B8" s="36">
        <v>2.5</v>
      </c>
      <c r="C8" s="36" t="s">
        <v>57</v>
      </c>
      <c r="D8" s="36">
        <v>20</v>
      </c>
      <c r="E8" s="36" t="s">
        <v>54</v>
      </c>
      <c r="F8" s="36" t="s">
        <v>55</v>
      </c>
      <c r="G8" s="37" t="s">
        <v>54</v>
      </c>
    </row>
    <row r="9" spans="1:7" ht="18.75" x14ac:dyDescent="0.3">
      <c r="A9" s="38">
        <v>16</v>
      </c>
      <c r="B9" s="39">
        <v>2</v>
      </c>
      <c r="C9" s="39" t="s">
        <v>57</v>
      </c>
      <c r="D9" s="39" t="s">
        <v>59</v>
      </c>
      <c r="E9" s="39">
        <v>7.5999999999999998E-2</v>
      </c>
      <c r="F9" s="39">
        <v>295000</v>
      </c>
      <c r="G9" s="40" t="s">
        <v>60</v>
      </c>
    </row>
    <row r="10" spans="1:7" ht="18.75" x14ac:dyDescent="0.3">
      <c r="A10" s="38">
        <v>16</v>
      </c>
      <c r="B10" s="39">
        <v>2.5</v>
      </c>
      <c r="C10" s="39" t="s">
        <v>61</v>
      </c>
      <c r="D10" s="39" t="s">
        <v>59</v>
      </c>
      <c r="E10" s="39">
        <v>0.65300000000000002</v>
      </c>
      <c r="F10" s="39">
        <v>295000</v>
      </c>
      <c r="G10" s="40" t="s">
        <v>60</v>
      </c>
    </row>
    <row r="11" spans="1:7" ht="18.75" x14ac:dyDescent="0.3">
      <c r="A11" s="38">
        <v>16</v>
      </c>
      <c r="B11" s="39">
        <v>2.5</v>
      </c>
      <c r="C11" s="39" t="s">
        <v>57</v>
      </c>
      <c r="D11" s="39" t="s">
        <v>59</v>
      </c>
      <c r="E11" s="39">
        <v>0.40500000000000003</v>
      </c>
      <c r="F11" s="39">
        <v>295000</v>
      </c>
      <c r="G11" s="40" t="s">
        <v>62</v>
      </c>
    </row>
    <row r="12" spans="1:7" ht="18.75" x14ac:dyDescent="0.3">
      <c r="A12" s="38">
        <v>16</v>
      </c>
      <c r="B12" s="39">
        <v>3</v>
      </c>
      <c r="C12" s="39" t="s">
        <v>57</v>
      </c>
      <c r="D12" s="39" t="s">
        <v>59</v>
      </c>
      <c r="E12" s="39">
        <v>0.59699999999999998</v>
      </c>
      <c r="F12" s="39">
        <v>295000</v>
      </c>
      <c r="G12" s="40" t="s">
        <v>60</v>
      </c>
    </row>
    <row r="13" spans="1:7" ht="18.75" x14ac:dyDescent="0.3">
      <c r="A13" s="38">
        <v>16</v>
      </c>
      <c r="B13" s="39">
        <v>3</v>
      </c>
      <c r="C13" s="39" t="s">
        <v>57</v>
      </c>
      <c r="D13" s="39" t="s">
        <v>59</v>
      </c>
      <c r="E13" s="39">
        <v>0.96199999999999997</v>
      </c>
      <c r="F13" s="39">
        <v>295000</v>
      </c>
      <c r="G13" s="40" t="s">
        <v>62</v>
      </c>
    </row>
    <row r="14" spans="1:7" ht="18.75" x14ac:dyDescent="0.3">
      <c r="A14" s="35">
        <v>16</v>
      </c>
      <c r="B14" s="36">
        <v>3</v>
      </c>
      <c r="C14" s="36" t="s">
        <v>57</v>
      </c>
      <c r="D14" s="36">
        <v>20</v>
      </c>
      <c r="E14" s="36">
        <v>0.06</v>
      </c>
      <c r="F14" s="36" t="s">
        <v>55</v>
      </c>
      <c r="G14" s="37" t="s">
        <v>63</v>
      </c>
    </row>
    <row r="15" spans="1:7" ht="18.75" x14ac:dyDescent="0.3">
      <c r="A15" s="35">
        <v>16</v>
      </c>
      <c r="B15" s="36">
        <v>3</v>
      </c>
      <c r="C15" s="36" t="s">
        <v>57</v>
      </c>
      <c r="D15" s="36">
        <v>20</v>
      </c>
      <c r="E15" s="36" t="s">
        <v>54</v>
      </c>
      <c r="F15" s="36" t="s">
        <v>55</v>
      </c>
      <c r="G15" s="37" t="s">
        <v>54</v>
      </c>
    </row>
    <row r="16" spans="1:7" ht="18.75" x14ac:dyDescent="0.3">
      <c r="A16" s="41">
        <v>16</v>
      </c>
      <c r="B16" s="42">
        <v>3.5</v>
      </c>
      <c r="C16" s="42" t="s">
        <v>57</v>
      </c>
      <c r="D16" s="42" t="s">
        <v>59</v>
      </c>
      <c r="E16" s="42">
        <v>0.1</v>
      </c>
      <c r="F16" s="42">
        <v>295000</v>
      </c>
      <c r="G16" s="43" t="s">
        <v>64</v>
      </c>
    </row>
    <row r="17" spans="1:7" ht="18.75" x14ac:dyDescent="0.3">
      <c r="A17" s="38">
        <v>18</v>
      </c>
      <c r="B17" s="39">
        <v>2</v>
      </c>
      <c r="C17" s="39" t="s">
        <v>57</v>
      </c>
      <c r="D17" s="39" t="s">
        <v>59</v>
      </c>
      <c r="E17" s="39">
        <v>0.34100000000000003</v>
      </c>
      <c r="F17" s="39">
        <v>280000</v>
      </c>
      <c r="G17" s="40" t="s">
        <v>60</v>
      </c>
    </row>
    <row r="18" spans="1:7" ht="18.75" x14ac:dyDescent="0.3">
      <c r="A18" s="35">
        <v>18</v>
      </c>
      <c r="B18" s="36">
        <v>2</v>
      </c>
      <c r="C18" s="36" t="s">
        <v>53</v>
      </c>
      <c r="D18" s="36">
        <v>20</v>
      </c>
      <c r="E18" s="36" t="s">
        <v>54</v>
      </c>
      <c r="F18" s="36" t="s">
        <v>55</v>
      </c>
      <c r="G18" s="37" t="s">
        <v>54</v>
      </c>
    </row>
    <row r="19" spans="1:7" ht="18.75" x14ac:dyDescent="0.3">
      <c r="A19" s="35">
        <v>18</v>
      </c>
      <c r="B19" s="36">
        <v>2</v>
      </c>
      <c r="C19" s="36" t="s">
        <v>53</v>
      </c>
      <c r="D19" s="36">
        <v>20</v>
      </c>
      <c r="E19" s="36">
        <v>0.05</v>
      </c>
      <c r="F19" s="36">
        <v>180000</v>
      </c>
      <c r="G19" s="37" t="s">
        <v>63</v>
      </c>
    </row>
    <row r="20" spans="1:7" ht="18.75" x14ac:dyDescent="0.3">
      <c r="A20" s="38">
        <v>18</v>
      </c>
      <c r="B20" s="39">
        <v>3</v>
      </c>
      <c r="C20" s="39" t="s">
        <v>57</v>
      </c>
      <c r="D20" s="39" t="s">
        <v>59</v>
      </c>
      <c r="E20" s="39">
        <v>0.25</v>
      </c>
      <c r="F20" s="39">
        <v>280000</v>
      </c>
      <c r="G20" s="40" t="s">
        <v>60</v>
      </c>
    </row>
    <row r="21" spans="1:7" ht="18.75" x14ac:dyDescent="0.3">
      <c r="A21" s="35">
        <v>18</v>
      </c>
      <c r="B21" s="36">
        <v>3</v>
      </c>
      <c r="C21" s="36" t="s">
        <v>53</v>
      </c>
      <c r="D21" s="36">
        <v>20</v>
      </c>
      <c r="E21" s="36" t="s">
        <v>54</v>
      </c>
      <c r="F21" s="36" t="s">
        <v>55</v>
      </c>
      <c r="G21" s="37" t="s">
        <v>54</v>
      </c>
    </row>
    <row r="22" spans="1:7" ht="18.75" x14ac:dyDescent="0.3">
      <c r="A22" s="35">
        <v>20</v>
      </c>
      <c r="B22" s="36">
        <v>3</v>
      </c>
      <c r="C22" s="36" t="s">
        <v>57</v>
      </c>
      <c r="D22" s="36">
        <v>20</v>
      </c>
      <c r="E22" s="36" t="s">
        <v>54</v>
      </c>
      <c r="F22" s="36" t="s">
        <v>55</v>
      </c>
      <c r="G22" s="37" t="s">
        <v>54</v>
      </c>
    </row>
    <row r="23" spans="1:7" ht="18.75" x14ac:dyDescent="0.3">
      <c r="A23" s="35">
        <v>22</v>
      </c>
      <c r="B23" s="36">
        <v>3</v>
      </c>
      <c r="C23" s="36" t="s">
        <v>57</v>
      </c>
      <c r="D23" s="36" t="s">
        <v>58</v>
      </c>
      <c r="E23" s="36" t="s">
        <v>54</v>
      </c>
      <c r="F23" s="36" t="s">
        <v>55</v>
      </c>
      <c r="G23" s="37" t="s">
        <v>54</v>
      </c>
    </row>
    <row r="24" spans="1:7" ht="18.75" x14ac:dyDescent="0.3">
      <c r="A24" s="35">
        <v>22</v>
      </c>
      <c r="B24" s="36">
        <v>3.5</v>
      </c>
      <c r="C24" s="36" t="s">
        <v>57</v>
      </c>
      <c r="D24" s="36">
        <v>20</v>
      </c>
      <c r="E24" s="36" t="s">
        <v>54</v>
      </c>
      <c r="F24" s="36" t="s">
        <v>55</v>
      </c>
      <c r="G24" s="37" t="s">
        <v>54</v>
      </c>
    </row>
    <row r="25" spans="1:7" ht="18.75" x14ac:dyDescent="0.3">
      <c r="A25" s="35">
        <v>22</v>
      </c>
      <c r="B25" s="36">
        <v>4</v>
      </c>
      <c r="C25" s="36" t="s">
        <v>57</v>
      </c>
      <c r="D25" s="36">
        <v>20</v>
      </c>
      <c r="E25" s="36" t="s">
        <v>54</v>
      </c>
      <c r="F25" s="36" t="s">
        <v>55</v>
      </c>
      <c r="G25" s="37" t="s">
        <v>54</v>
      </c>
    </row>
    <row r="26" spans="1:7" ht="18.75" x14ac:dyDescent="0.3">
      <c r="A26" s="35">
        <v>25</v>
      </c>
      <c r="B26" s="36">
        <v>2</v>
      </c>
      <c r="C26" s="36" t="s">
        <v>53</v>
      </c>
      <c r="D26" s="36">
        <v>20</v>
      </c>
      <c r="E26" s="36" t="s">
        <v>54</v>
      </c>
      <c r="F26" s="36" t="s">
        <v>55</v>
      </c>
      <c r="G26" s="37" t="s">
        <v>54</v>
      </c>
    </row>
    <row r="27" spans="1:7" ht="18.75" x14ac:dyDescent="0.3">
      <c r="A27" s="38">
        <v>25</v>
      </c>
      <c r="B27" s="39">
        <v>2</v>
      </c>
      <c r="C27" s="39" t="s">
        <v>53</v>
      </c>
      <c r="D27" s="39">
        <v>20</v>
      </c>
      <c r="E27" s="39">
        <v>0.02</v>
      </c>
      <c r="F27" s="39" t="s">
        <v>55</v>
      </c>
      <c r="G27" s="40" t="s">
        <v>63</v>
      </c>
    </row>
    <row r="28" spans="1:7" ht="18.75" x14ac:dyDescent="0.3">
      <c r="A28" s="38">
        <v>25</v>
      </c>
      <c r="B28" s="39">
        <v>2.5</v>
      </c>
      <c r="C28" s="39" t="s">
        <v>57</v>
      </c>
      <c r="D28" s="39" t="s">
        <v>58</v>
      </c>
      <c r="E28" s="39" t="s">
        <v>54</v>
      </c>
      <c r="F28" s="39" t="s">
        <v>55</v>
      </c>
      <c r="G28" s="40" t="s">
        <v>54</v>
      </c>
    </row>
    <row r="29" spans="1:7" ht="18.75" x14ac:dyDescent="0.3">
      <c r="A29" s="38">
        <v>25</v>
      </c>
      <c r="B29" s="39">
        <v>2.5</v>
      </c>
      <c r="C29" s="39" t="s">
        <v>57</v>
      </c>
      <c r="D29" s="39">
        <v>20</v>
      </c>
      <c r="E29" s="39" t="s">
        <v>54</v>
      </c>
      <c r="F29" s="39" t="s">
        <v>55</v>
      </c>
      <c r="G29" s="40" t="s">
        <v>54</v>
      </c>
    </row>
    <row r="30" spans="1:7" ht="18.75" x14ac:dyDescent="0.3">
      <c r="A30" s="35">
        <v>25</v>
      </c>
      <c r="B30" s="36">
        <v>3</v>
      </c>
      <c r="C30" s="36" t="s">
        <v>53</v>
      </c>
      <c r="D30" s="36">
        <v>20</v>
      </c>
      <c r="E30" s="36" t="s">
        <v>54</v>
      </c>
      <c r="F30" s="36" t="s">
        <v>55</v>
      </c>
      <c r="G30" s="37" t="s">
        <v>54</v>
      </c>
    </row>
    <row r="31" spans="1:7" ht="18.75" x14ac:dyDescent="0.3">
      <c r="A31" s="35">
        <v>25</v>
      </c>
      <c r="B31" s="36">
        <v>3</v>
      </c>
      <c r="C31" s="36" t="s">
        <v>61</v>
      </c>
      <c r="D31" s="36">
        <v>20</v>
      </c>
      <c r="E31" s="36" t="s">
        <v>54</v>
      </c>
      <c r="F31" s="36" t="s">
        <v>55</v>
      </c>
      <c r="G31" s="37" t="s">
        <v>54</v>
      </c>
    </row>
    <row r="32" spans="1:7" ht="18.75" x14ac:dyDescent="0.3">
      <c r="A32" s="35">
        <v>25</v>
      </c>
      <c r="B32" s="36">
        <v>3</v>
      </c>
      <c r="C32" s="36" t="s">
        <v>57</v>
      </c>
      <c r="D32" s="36" t="s">
        <v>58</v>
      </c>
      <c r="E32" s="36" t="s">
        <v>54</v>
      </c>
      <c r="F32" s="36" t="s">
        <v>55</v>
      </c>
      <c r="G32" s="37" t="s">
        <v>54</v>
      </c>
    </row>
    <row r="33" spans="1:7" ht="18.75" x14ac:dyDescent="0.3">
      <c r="A33" s="35">
        <v>25</v>
      </c>
      <c r="B33" s="36">
        <v>3.5</v>
      </c>
      <c r="C33" s="36" t="s">
        <v>53</v>
      </c>
      <c r="D33" s="36">
        <v>20</v>
      </c>
      <c r="E33" s="36" t="s">
        <v>54</v>
      </c>
      <c r="F33" s="36" t="s">
        <v>55</v>
      </c>
      <c r="G33" s="37" t="s">
        <v>54</v>
      </c>
    </row>
    <row r="34" spans="1:7" ht="18.75" x14ac:dyDescent="0.3">
      <c r="A34" s="35">
        <v>25</v>
      </c>
      <c r="B34" s="36">
        <v>3.5</v>
      </c>
      <c r="C34" s="36" t="s">
        <v>57</v>
      </c>
      <c r="D34" s="36" t="s">
        <v>58</v>
      </c>
      <c r="E34" s="36" t="s">
        <v>54</v>
      </c>
      <c r="F34" s="36" t="s">
        <v>55</v>
      </c>
      <c r="G34" s="37" t="s">
        <v>54</v>
      </c>
    </row>
    <row r="35" spans="1:7" ht="18.75" x14ac:dyDescent="0.3">
      <c r="A35" s="35">
        <v>25</v>
      </c>
      <c r="B35" s="36">
        <v>3.5</v>
      </c>
      <c r="C35" s="36" t="s">
        <v>57</v>
      </c>
      <c r="D35" s="36">
        <v>20</v>
      </c>
      <c r="E35" s="36" t="s">
        <v>54</v>
      </c>
      <c r="F35" s="36" t="s">
        <v>55</v>
      </c>
      <c r="G35" s="37" t="s">
        <v>54</v>
      </c>
    </row>
    <row r="36" spans="1:7" ht="18.75" x14ac:dyDescent="0.3">
      <c r="A36" s="35">
        <v>25</v>
      </c>
      <c r="B36" s="36">
        <v>4</v>
      </c>
      <c r="C36" s="36" t="s">
        <v>61</v>
      </c>
      <c r="D36" s="36">
        <v>20</v>
      </c>
      <c r="E36" s="36" t="s">
        <v>54</v>
      </c>
      <c r="F36" s="36" t="s">
        <v>55</v>
      </c>
      <c r="G36" s="37" t="s">
        <v>54</v>
      </c>
    </row>
    <row r="37" spans="1:7" ht="18.75" x14ac:dyDescent="0.3">
      <c r="A37" s="35">
        <v>25</v>
      </c>
      <c r="B37" s="36">
        <v>4</v>
      </c>
      <c r="C37" s="36" t="s">
        <v>57</v>
      </c>
      <c r="D37" s="36">
        <v>20</v>
      </c>
      <c r="E37" s="36" t="s">
        <v>54</v>
      </c>
      <c r="F37" s="36" t="s">
        <v>55</v>
      </c>
      <c r="G37" s="37" t="s">
        <v>54</v>
      </c>
    </row>
    <row r="38" spans="1:7" ht="18.75" x14ac:dyDescent="0.3">
      <c r="A38" s="44">
        <v>28</v>
      </c>
      <c r="B38" s="45">
        <v>3</v>
      </c>
      <c r="C38" s="45" t="s">
        <v>65</v>
      </c>
      <c r="D38" s="45" t="s">
        <v>59</v>
      </c>
      <c r="E38" s="45">
        <v>0.16</v>
      </c>
      <c r="F38" s="45" t="s">
        <v>55</v>
      </c>
      <c r="G38" s="46" t="s">
        <v>66</v>
      </c>
    </row>
    <row r="39" spans="1:7" ht="18.75" x14ac:dyDescent="0.3">
      <c r="A39" s="35">
        <v>28</v>
      </c>
      <c r="B39" s="36">
        <v>3</v>
      </c>
      <c r="C39" s="36" t="s">
        <v>53</v>
      </c>
      <c r="D39" s="36">
        <v>20</v>
      </c>
      <c r="E39" s="36" t="s">
        <v>54</v>
      </c>
      <c r="F39" s="36" t="s">
        <v>55</v>
      </c>
      <c r="G39" s="37" t="s">
        <v>54</v>
      </c>
    </row>
    <row r="40" spans="1:7" ht="18.75" x14ac:dyDescent="0.3">
      <c r="A40" s="35">
        <v>28</v>
      </c>
      <c r="B40" s="36">
        <v>3</v>
      </c>
      <c r="C40" s="36" t="s">
        <v>57</v>
      </c>
      <c r="D40" s="36">
        <v>20</v>
      </c>
      <c r="E40" s="36" t="s">
        <v>54</v>
      </c>
      <c r="F40" s="36" t="s">
        <v>55</v>
      </c>
      <c r="G40" s="37" t="s">
        <v>54</v>
      </c>
    </row>
    <row r="41" spans="1:7" ht="18.75" x14ac:dyDescent="0.3">
      <c r="A41" s="35">
        <v>28</v>
      </c>
      <c r="B41" s="36">
        <v>3</v>
      </c>
      <c r="C41" s="36" t="s">
        <v>61</v>
      </c>
      <c r="D41" s="36">
        <v>20</v>
      </c>
      <c r="E41" s="36" t="s">
        <v>54</v>
      </c>
      <c r="F41" s="36" t="s">
        <v>54</v>
      </c>
      <c r="G41" s="37" t="s">
        <v>54</v>
      </c>
    </row>
    <row r="42" spans="1:7" ht="18.75" x14ac:dyDescent="0.3">
      <c r="A42" s="35">
        <v>28</v>
      </c>
      <c r="B42" s="36">
        <v>3.5</v>
      </c>
      <c r="C42" s="36" t="s">
        <v>53</v>
      </c>
      <c r="D42" s="36">
        <v>20</v>
      </c>
      <c r="E42" s="36" t="s">
        <v>54</v>
      </c>
      <c r="F42" s="36" t="s">
        <v>55</v>
      </c>
      <c r="G42" s="37" t="s">
        <v>54</v>
      </c>
    </row>
    <row r="43" spans="1:7" ht="18.75" x14ac:dyDescent="0.3">
      <c r="A43" s="35">
        <v>28</v>
      </c>
      <c r="B43" s="36">
        <v>3.5</v>
      </c>
      <c r="C43" s="36" t="s">
        <v>57</v>
      </c>
      <c r="D43" s="36">
        <v>20</v>
      </c>
      <c r="E43" s="36" t="s">
        <v>54</v>
      </c>
      <c r="F43" s="36" t="s">
        <v>55</v>
      </c>
      <c r="G43" s="37" t="s">
        <v>54</v>
      </c>
    </row>
    <row r="44" spans="1:7" ht="18.75" x14ac:dyDescent="0.3">
      <c r="A44" s="35">
        <v>28</v>
      </c>
      <c r="B44" s="36">
        <v>3.5</v>
      </c>
      <c r="C44" s="36" t="s">
        <v>57</v>
      </c>
      <c r="D44" s="36" t="s">
        <v>58</v>
      </c>
      <c r="E44" s="36" t="s">
        <v>54</v>
      </c>
      <c r="F44" s="36" t="s">
        <v>55</v>
      </c>
      <c r="G44" s="37" t="s">
        <v>54</v>
      </c>
    </row>
    <row r="45" spans="1:7" ht="18.75" x14ac:dyDescent="0.3">
      <c r="A45" s="35">
        <v>28</v>
      </c>
      <c r="B45" s="36">
        <v>3.5</v>
      </c>
      <c r="C45" s="36" t="s">
        <v>61</v>
      </c>
      <c r="D45" s="36" t="s">
        <v>58</v>
      </c>
      <c r="E45" s="36" t="s">
        <v>54</v>
      </c>
      <c r="F45" s="36" t="s">
        <v>55</v>
      </c>
      <c r="G45" s="37" t="s">
        <v>54</v>
      </c>
    </row>
    <row r="46" spans="1:7" ht="18.75" x14ac:dyDescent="0.3">
      <c r="A46" s="35">
        <v>28</v>
      </c>
      <c r="B46" s="36">
        <v>4</v>
      </c>
      <c r="C46" s="36" t="s">
        <v>53</v>
      </c>
      <c r="D46" s="36">
        <v>20</v>
      </c>
      <c r="E46" s="36" t="s">
        <v>54</v>
      </c>
      <c r="F46" s="36" t="s">
        <v>55</v>
      </c>
      <c r="G46" s="37" t="s">
        <v>54</v>
      </c>
    </row>
    <row r="47" spans="1:7" ht="18.75" x14ac:dyDescent="0.3">
      <c r="A47" s="44">
        <v>28</v>
      </c>
      <c r="B47" s="45">
        <v>4</v>
      </c>
      <c r="C47" s="45" t="s">
        <v>65</v>
      </c>
      <c r="D47" s="45" t="s">
        <v>59</v>
      </c>
      <c r="E47" s="45">
        <v>0.14000000000000001</v>
      </c>
      <c r="F47" s="45" t="s">
        <v>55</v>
      </c>
      <c r="G47" s="46" t="s">
        <v>66</v>
      </c>
    </row>
    <row r="48" spans="1:7" ht="18.75" x14ac:dyDescent="0.3">
      <c r="A48" s="35">
        <v>28</v>
      </c>
      <c r="B48" s="36">
        <v>4</v>
      </c>
      <c r="C48" s="36" t="s">
        <v>57</v>
      </c>
      <c r="D48" s="36">
        <v>20</v>
      </c>
      <c r="E48" s="36" t="s">
        <v>54</v>
      </c>
      <c r="F48" s="36" t="s">
        <v>55</v>
      </c>
      <c r="G48" s="37" t="s">
        <v>54</v>
      </c>
    </row>
    <row r="49" spans="1:7" ht="18.75" x14ac:dyDescent="0.3">
      <c r="A49" s="35">
        <v>28</v>
      </c>
      <c r="B49" s="36">
        <v>4</v>
      </c>
      <c r="C49" s="36" t="s">
        <v>57</v>
      </c>
      <c r="D49" s="36" t="s">
        <v>58</v>
      </c>
      <c r="E49" s="36" t="s">
        <v>54</v>
      </c>
      <c r="F49" s="36" t="s">
        <v>55</v>
      </c>
      <c r="G49" s="37" t="s">
        <v>54</v>
      </c>
    </row>
    <row r="50" spans="1:7" ht="18.75" x14ac:dyDescent="0.3">
      <c r="A50" s="38">
        <v>28</v>
      </c>
      <c r="B50" s="39">
        <v>6</v>
      </c>
      <c r="C50" s="39" t="s">
        <v>57</v>
      </c>
      <c r="D50" s="39" t="s">
        <v>59</v>
      </c>
      <c r="E50" s="39">
        <f>6.792-0.726-0.061-0.266-0.326-1.02-0.51-0.17-0.027-0.185-0.13-0.14</f>
        <v>3.2310000000000008</v>
      </c>
      <c r="F50" s="39">
        <v>165000</v>
      </c>
      <c r="G50" s="40" t="s">
        <v>63</v>
      </c>
    </row>
    <row r="51" spans="1:7" ht="18.75" x14ac:dyDescent="0.3">
      <c r="A51" s="38">
        <v>28</v>
      </c>
      <c r="B51" s="39">
        <v>6</v>
      </c>
      <c r="C51" s="39" t="s">
        <v>57</v>
      </c>
      <c r="D51" s="39" t="s">
        <v>59</v>
      </c>
      <c r="E51" s="39">
        <v>12.06</v>
      </c>
      <c r="F51" s="39">
        <v>165000</v>
      </c>
      <c r="G51" s="40" t="s">
        <v>67</v>
      </c>
    </row>
    <row r="52" spans="1:7" ht="18.75" x14ac:dyDescent="0.3">
      <c r="A52" s="35">
        <v>32</v>
      </c>
      <c r="B52" s="36">
        <v>2</v>
      </c>
      <c r="C52" s="36" t="s">
        <v>53</v>
      </c>
      <c r="D52" s="36">
        <v>20</v>
      </c>
      <c r="E52" s="36" t="s">
        <v>54</v>
      </c>
      <c r="F52" s="36" t="s">
        <v>55</v>
      </c>
      <c r="G52" s="37" t="s">
        <v>54</v>
      </c>
    </row>
    <row r="53" spans="1:7" ht="18.75" x14ac:dyDescent="0.3">
      <c r="A53" s="35">
        <v>32</v>
      </c>
      <c r="B53" s="36">
        <v>2</v>
      </c>
      <c r="C53" s="36" t="s">
        <v>57</v>
      </c>
      <c r="D53" s="36" t="s">
        <v>58</v>
      </c>
      <c r="E53" s="36" t="s">
        <v>54</v>
      </c>
      <c r="F53" s="36" t="s">
        <v>55</v>
      </c>
      <c r="G53" s="37" t="s">
        <v>54</v>
      </c>
    </row>
    <row r="54" spans="1:7" ht="18.75" x14ac:dyDescent="0.3">
      <c r="A54" s="47">
        <v>32</v>
      </c>
      <c r="B54" s="48">
        <v>3</v>
      </c>
      <c r="C54" s="48" t="s">
        <v>57</v>
      </c>
      <c r="D54" s="48" t="s">
        <v>58</v>
      </c>
      <c r="E54" s="48">
        <f>1.16-0.135</f>
        <v>1.0249999999999999</v>
      </c>
      <c r="F54" s="48">
        <v>105000</v>
      </c>
      <c r="G54" s="49" t="s">
        <v>63</v>
      </c>
    </row>
    <row r="55" spans="1:7" ht="18.75" x14ac:dyDescent="0.3">
      <c r="A55" s="35">
        <v>32</v>
      </c>
      <c r="B55" s="36">
        <v>3</v>
      </c>
      <c r="C55" s="36" t="s">
        <v>57</v>
      </c>
      <c r="D55" s="36" t="s">
        <v>58</v>
      </c>
      <c r="E55" s="36" t="s">
        <v>54</v>
      </c>
      <c r="F55" s="36" t="s">
        <v>55</v>
      </c>
      <c r="G55" s="37" t="s">
        <v>54</v>
      </c>
    </row>
    <row r="56" spans="1:7" ht="18.75" x14ac:dyDescent="0.3">
      <c r="A56" s="35">
        <v>32</v>
      </c>
      <c r="B56" s="36">
        <v>3</v>
      </c>
      <c r="C56" s="36" t="s">
        <v>57</v>
      </c>
      <c r="D56" s="36">
        <v>20</v>
      </c>
      <c r="E56" s="36" t="s">
        <v>54</v>
      </c>
      <c r="F56" s="36" t="s">
        <v>55</v>
      </c>
      <c r="G56" s="37" t="s">
        <v>54</v>
      </c>
    </row>
    <row r="57" spans="1:7" ht="18.75" x14ac:dyDescent="0.3">
      <c r="A57" s="35">
        <v>32</v>
      </c>
      <c r="B57" s="36">
        <v>3</v>
      </c>
      <c r="C57" s="36" t="s">
        <v>53</v>
      </c>
      <c r="D57" s="36">
        <v>20</v>
      </c>
      <c r="E57" s="36" t="s">
        <v>54</v>
      </c>
      <c r="F57" s="36" t="s">
        <v>55</v>
      </c>
      <c r="G57" s="37" t="s">
        <v>54</v>
      </c>
    </row>
    <row r="58" spans="1:7" ht="18.75" x14ac:dyDescent="0.3">
      <c r="A58" s="35">
        <v>32</v>
      </c>
      <c r="B58" s="36">
        <v>3.5</v>
      </c>
      <c r="C58" s="36" t="s">
        <v>57</v>
      </c>
      <c r="D58" s="36" t="s">
        <v>59</v>
      </c>
      <c r="E58" s="36">
        <v>0.995</v>
      </c>
      <c r="F58" s="36">
        <v>160000</v>
      </c>
      <c r="G58" s="37" t="s">
        <v>62</v>
      </c>
    </row>
    <row r="59" spans="1:7" ht="18.75" x14ac:dyDescent="0.3">
      <c r="A59" s="47">
        <v>32</v>
      </c>
      <c r="B59" s="48">
        <v>3.5</v>
      </c>
      <c r="C59" s="48" t="s">
        <v>57</v>
      </c>
      <c r="D59" s="48">
        <v>20</v>
      </c>
      <c r="E59" s="48">
        <v>0.5</v>
      </c>
      <c r="F59" s="48">
        <v>105000</v>
      </c>
      <c r="G59" s="49" t="s">
        <v>63</v>
      </c>
    </row>
    <row r="60" spans="1:7" ht="18.75" x14ac:dyDescent="0.3">
      <c r="A60" s="35">
        <v>32</v>
      </c>
      <c r="B60" s="36">
        <v>3.5</v>
      </c>
      <c r="C60" s="36" t="s">
        <v>53</v>
      </c>
      <c r="D60" s="36">
        <v>20</v>
      </c>
      <c r="E60" s="36" t="s">
        <v>54</v>
      </c>
      <c r="F60" s="36" t="s">
        <v>55</v>
      </c>
      <c r="G60" s="37" t="s">
        <v>54</v>
      </c>
    </row>
    <row r="61" spans="1:7" ht="18.75" x14ac:dyDescent="0.3">
      <c r="A61" s="35">
        <v>32</v>
      </c>
      <c r="B61" s="36">
        <v>3.5</v>
      </c>
      <c r="C61" s="36" t="s">
        <v>61</v>
      </c>
      <c r="D61" s="36">
        <v>20</v>
      </c>
      <c r="E61" s="36" t="s">
        <v>54</v>
      </c>
      <c r="F61" s="36" t="s">
        <v>55</v>
      </c>
      <c r="G61" s="37" t="s">
        <v>54</v>
      </c>
    </row>
    <row r="62" spans="1:7" ht="18.75" x14ac:dyDescent="0.3">
      <c r="A62" s="35">
        <v>32</v>
      </c>
      <c r="B62" s="36">
        <v>4</v>
      </c>
      <c r="C62" s="36" t="s">
        <v>57</v>
      </c>
      <c r="D62" s="36" t="s">
        <v>59</v>
      </c>
      <c r="E62" s="36">
        <v>2.4809999999999999</v>
      </c>
      <c r="F62" s="36">
        <v>160000</v>
      </c>
      <c r="G62" s="37" t="s">
        <v>62</v>
      </c>
    </row>
    <row r="63" spans="1:7" ht="18.75" x14ac:dyDescent="0.3">
      <c r="A63" s="38">
        <v>32</v>
      </c>
      <c r="B63" s="39">
        <v>4</v>
      </c>
      <c r="C63" s="39" t="s">
        <v>57</v>
      </c>
      <c r="D63" s="39" t="s">
        <v>68</v>
      </c>
      <c r="E63" s="39">
        <v>0.222</v>
      </c>
      <c r="F63" s="39" t="s">
        <v>55</v>
      </c>
      <c r="G63" s="40" t="s">
        <v>60</v>
      </c>
    </row>
    <row r="64" spans="1:7" ht="18.75" x14ac:dyDescent="0.3">
      <c r="A64" s="35">
        <v>32</v>
      </c>
      <c r="B64" s="36">
        <v>4</v>
      </c>
      <c r="C64" s="36" t="s">
        <v>57</v>
      </c>
      <c r="D64" s="36" t="s">
        <v>58</v>
      </c>
      <c r="E64" s="36" t="s">
        <v>54</v>
      </c>
      <c r="F64" s="36" t="s">
        <v>55</v>
      </c>
      <c r="G64" s="37" t="s">
        <v>54</v>
      </c>
    </row>
    <row r="65" spans="1:7" ht="18.75" x14ac:dyDescent="0.3">
      <c r="A65" s="35">
        <v>32</v>
      </c>
      <c r="B65" s="36">
        <v>4</v>
      </c>
      <c r="C65" s="36" t="s">
        <v>57</v>
      </c>
      <c r="D65" s="36">
        <v>20</v>
      </c>
      <c r="E65" s="36" t="s">
        <v>54</v>
      </c>
      <c r="F65" s="36" t="s">
        <v>55</v>
      </c>
      <c r="G65" s="37" t="s">
        <v>54</v>
      </c>
    </row>
    <row r="66" spans="1:7" ht="18.75" x14ac:dyDescent="0.3">
      <c r="A66" s="35">
        <v>32</v>
      </c>
      <c r="B66" s="36">
        <v>4</v>
      </c>
      <c r="C66" s="36" t="s">
        <v>53</v>
      </c>
      <c r="D66" s="36">
        <v>20</v>
      </c>
      <c r="E66" s="36" t="s">
        <v>54</v>
      </c>
      <c r="F66" s="36" t="s">
        <v>55</v>
      </c>
      <c r="G66" s="37" t="s">
        <v>54</v>
      </c>
    </row>
    <row r="67" spans="1:7" ht="18.75" x14ac:dyDescent="0.3">
      <c r="A67" s="50">
        <v>32</v>
      </c>
      <c r="B67" s="51">
        <v>4.5</v>
      </c>
      <c r="C67" s="51" t="s">
        <v>61</v>
      </c>
      <c r="D67" s="51" t="s">
        <v>69</v>
      </c>
      <c r="E67" s="51">
        <v>0.94</v>
      </c>
      <c r="F67" s="51" t="s">
        <v>55</v>
      </c>
      <c r="G67" s="52" t="s">
        <v>60</v>
      </c>
    </row>
    <row r="68" spans="1:7" ht="18.75" x14ac:dyDescent="0.3">
      <c r="A68" s="50">
        <v>32</v>
      </c>
      <c r="B68" s="51">
        <v>5</v>
      </c>
      <c r="C68" s="51" t="s">
        <v>57</v>
      </c>
      <c r="D68" s="51" t="s">
        <v>59</v>
      </c>
      <c r="E68" s="51">
        <f>0.162+0.52</f>
        <v>0.68200000000000005</v>
      </c>
      <c r="F68" s="51">
        <v>160000</v>
      </c>
      <c r="G68" s="52" t="s">
        <v>62</v>
      </c>
    </row>
    <row r="69" spans="1:7" ht="18.75" x14ac:dyDescent="0.3">
      <c r="A69" s="50">
        <v>32</v>
      </c>
      <c r="B69" s="51">
        <v>5</v>
      </c>
      <c r="C69" s="51" t="s">
        <v>57</v>
      </c>
      <c r="D69" s="51" t="s">
        <v>69</v>
      </c>
      <c r="E69" s="51">
        <v>6.5000000000000002E-2</v>
      </c>
      <c r="F69" s="51" t="s">
        <v>55</v>
      </c>
      <c r="G69" s="52" t="s">
        <v>60</v>
      </c>
    </row>
    <row r="70" spans="1:7" ht="18.75" x14ac:dyDescent="0.3">
      <c r="A70" s="41">
        <v>32</v>
      </c>
      <c r="B70" s="42">
        <v>5</v>
      </c>
      <c r="C70" s="42" t="s">
        <v>57</v>
      </c>
      <c r="D70" s="42" t="s">
        <v>59</v>
      </c>
      <c r="E70" s="42">
        <f>5.47-0.85-1.055</f>
        <v>3.5650000000000004</v>
      </c>
      <c r="F70" s="42">
        <v>145000</v>
      </c>
      <c r="G70" s="43" t="s">
        <v>64</v>
      </c>
    </row>
    <row r="71" spans="1:7" ht="18.75" x14ac:dyDescent="0.3">
      <c r="A71" s="41" t="s">
        <v>70</v>
      </c>
      <c r="B71" s="42">
        <v>5</v>
      </c>
      <c r="C71" s="42" t="s">
        <v>57</v>
      </c>
      <c r="D71" s="42" t="s">
        <v>59</v>
      </c>
      <c r="E71" s="42">
        <v>3.67</v>
      </c>
      <c r="F71" s="42">
        <v>420000</v>
      </c>
      <c r="G71" s="43" t="s">
        <v>64</v>
      </c>
    </row>
    <row r="72" spans="1:7" ht="18.75" x14ac:dyDescent="0.3">
      <c r="A72" s="35">
        <v>32</v>
      </c>
      <c r="B72" s="36">
        <v>5</v>
      </c>
      <c r="C72" s="36" t="s">
        <v>57</v>
      </c>
      <c r="D72" s="36" t="s">
        <v>58</v>
      </c>
      <c r="E72" s="36" t="s">
        <v>54</v>
      </c>
      <c r="F72" s="36" t="s">
        <v>55</v>
      </c>
      <c r="G72" s="37" t="s">
        <v>54</v>
      </c>
    </row>
    <row r="73" spans="1:7" ht="18.75" x14ac:dyDescent="0.3">
      <c r="A73" s="35">
        <v>32</v>
      </c>
      <c r="B73" s="36">
        <v>6</v>
      </c>
      <c r="C73" s="36" t="s">
        <v>57</v>
      </c>
      <c r="D73" s="36" t="s">
        <v>59</v>
      </c>
      <c r="E73" s="36">
        <v>2.4649999999999999</v>
      </c>
      <c r="F73" s="36">
        <v>160000</v>
      </c>
      <c r="G73" s="37" t="s">
        <v>62</v>
      </c>
    </row>
    <row r="74" spans="1:7" s="100" customFormat="1" ht="18.75" x14ac:dyDescent="0.3">
      <c r="A74" s="47">
        <v>32</v>
      </c>
      <c r="B74" s="48">
        <v>6</v>
      </c>
      <c r="C74" s="48" t="s">
        <v>57</v>
      </c>
      <c r="D74" s="48" t="s">
        <v>59</v>
      </c>
      <c r="E74" s="48">
        <f>2.52-0.516</f>
        <v>2.004</v>
      </c>
      <c r="F74" s="48">
        <v>145000</v>
      </c>
      <c r="G74" s="49" t="s">
        <v>63</v>
      </c>
    </row>
    <row r="75" spans="1:7" s="100" customFormat="1" ht="18.75" x14ac:dyDescent="0.3">
      <c r="A75" s="80">
        <v>32</v>
      </c>
      <c r="B75" s="81">
        <v>6</v>
      </c>
      <c r="C75" s="81" t="s">
        <v>57</v>
      </c>
      <c r="D75" s="81" t="s">
        <v>59</v>
      </c>
      <c r="E75" s="81">
        <v>2.41</v>
      </c>
      <c r="F75" s="81">
        <v>145000</v>
      </c>
      <c r="G75" s="82" t="s">
        <v>64</v>
      </c>
    </row>
    <row r="76" spans="1:7" ht="18.75" x14ac:dyDescent="0.3">
      <c r="A76" s="38">
        <v>32</v>
      </c>
      <c r="B76" s="39">
        <v>6</v>
      </c>
      <c r="C76" s="39" t="s">
        <v>57</v>
      </c>
      <c r="D76" s="39" t="s">
        <v>68</v>
      </c>
      <c r="E76" s="39">
        <v>12.89</v>
      </c>
      <c r="F76" s="39" t="s">
        <v>55</v>
      </c>
      <c r="G76" s="40" t="s">
        <v>60</v>
      </c>
    </row>
    <row r="77" spans="1:7" s="100" customFormat="1" ht="18.75" x14ac:dyDescent="0.3">
      <c r="A77" s="97">
        <v>32</v>
      </c>
      <c r="B77" s="98">
        <v>6</v>
      </c>
      <c r="C77" s="98" t="s">
        <v>65</v>
      </c>
      <c r="D77" s="98" t="s">
        <v>59</v>
      </c>
      <c r="E77" s="98">
        <v>6.5650000000000004</v>
      </c>
      <c r="F77" s="98" t="s">
        <v>55</v>
      </c>
      <c r="G77" s="99" t="s">
        <v>60</v>
      </c>
    </row>
    <row r="78" spans="1:7" s="100" customFormat="1" ht="18.75" x14ac:dyDescent="0.3">
      <c r="A78" s="97">
        <v>32</v>
      </c>
      <c r="B78" s="98">
        <v>6</v>
      </c>
      <c r="C78" s="98" t="s">
        <v>61</v>
      </c>
      <c r="D78" s="98" t="s">
        <v>69</v>
      </c>
      <c r="E78" s="98">
        <v>3.99</v>
      </c>
      <c r="F78" s="98" t="s">
        <v>55</v>
      </c>
      <c r="G78" s="99" t="s">
        <v>60</v>
      </c>
    </row>
    <row r="79" spans="1:7" ht="18.75" x14ac:dyDescent="0.3">
      <c r="A79" s="38">
        <v>32</v>
      </c>
      <c r="B79" s="39">
        <v>6</v>
      </c>
      <c r="C79" s="39" t="s">
        <v>57</v>
      </c>
      <c r="D79" s="39" t="s">
        <v>59</v>
      </c>
      <c r="E79" s="39">
        <f>0.84-0.104</f>
        <v>0.73599999999999999</v>
      </c>
      <c r="F79" s="39">
        <v>80000</v>
      </c>
      <c r="G79" s="40" t="s">
        <v>63</v>
      </c>
    </row>
    <row r="80" spans="1:7" ht="18.75" x14ac:dyDescent="0.3">
      <c r="A80" s="35">
        <v>32</v>
      </c>
      <c r="B80" s="36">
        <v>6</v>
      </c>
      <c r="C80" s="36" t="s">
        <v>61</v>
      </c>
      <c r="D80" s="36" t="s">
        <v>58</v>
      </c>
      <c r="E80" s="36" t="s">
        <v>54</v>
      </c>
      <c r="F80" s="36" t="s">
        <v>55</v>
      </c>
      <c r="G80" s="37" t="s">
        <v>54</v>
      </c>
    </row>
    <row r="81" spans="1:7" ht="18.75" x14ac:dyDescent="0.3">
      <c r="A81" s="35">
        <v>32</v>
      </c>
      <c r="B81" s="36">
        <v>7</v>
      </c>
      <c r="C81" s="36" t="s">
        <v>57</v>
      </c>
      <c r="D81" s="36" t="s">
        <v>59</v>
      </c>
      <c r="E81" s="36">
        <v>3.09</v>
      </c>
      <c r="F81" s="36">
        <v>160000</v>
      </c>
      <c r="G81" s="37" t="s">
        <v>62</v>
      </c>
    </row>
    <row r="82" spans="1:7" ht="18.75" x14ac:dyDescent="0.3">
      <c r="A82" s="38">
        <v>32</v>
      </c>
      <c r="B82" s="39">
        <v>7</v>
      </c>
      <c r="C82" s="39" t="s">
        <v>57</v>
      </c>
      <c r="D82" s="39" t="s">
        <v>59</v>
      </c>
      <c r="E82" s="39">
        <v>0.49</v>
      </c>
      <c r="F82" s="39">
        <v>145000</v>
      </c>
      <c r="G82" s="40" t="s">
        <v>63</v>
      </c>
    </row>
    <row r="83" spans="1:7" ht="18.75" x14ac:dyDescent="0.3">
      <c r="A83" s="38">
        <v>32</v>
      </c>
      <c r="B83" s="39">
        <v>7.5</v>
      </c>
      <c r="C83" s="39" t="s">
        <v>57</v>
      </c>
      <c r="D83" s="39" t="s">
        <v>59</v>
      </c>
      <c r="E83" s="39">
        <v>0.48</v>
      </c>
      <c r="F83" s="39">
        <v>160000</v>
      </c>
      <c r="G83" s="40" t="s">
        <v>62</v>
      </c>
    </row>
    <row r="84" spans="1:7" ht="18.75" x14ac:dyDescent="0.3">
      <c r="A84" s="38">
        <v>33</v>
      </c>
      <c r="B84" s="39">
        <v>3.5</v>
      </c>
      <c r="C84" s="39" t="s">
        <v>53</v>
      </c>
      <c r="D84" s="39">
        <v>20</v>
      </c>
      <c r="E84" s="39" t="s">
        <v>54</v>
      </c>
      <c r="F84" s="39" t="s">
        <v>54</v>
      </c>
      <c r="G84" s="53" t="s">
        <v>54</v>
      </c>
    </row>
    <row r="85" spans="1:7" ht="18.75" x14ac:dyDescent="0.3">
      <c r="A85" s="38">
        <v>36</v>
      </c>
      <c r="B85" s="39">
        <v>6</v>
      </c>
      <c r="C85" s="39" t="s">
        <v>57</v>
      </c>
      <c r="D85" s="39" t="s">
        <v>59</v>
      </c>
      <c r="E85" s="39">
        <v>0.96699999999999997</v>
      </c>
      <c r="F85" s="39">
        <v>160000</v>
      </c>
      <c r="G85" s="53" t="s">
        <v>62</v>
      </c>
    </row>
    <row r="86" spans="1:7" ht="18.75" x14ac:dyDescent="0.3">
      <c r="A86" s="50">
        <v>36</v>
      </c>
      <c r="B86" s="51">
        <v>8</v>
      </c>
      <c r="C86" s="51" t="s">
        <v>61</v>
      </c>
      <c r="D86" s="51" t="s">
        <v>69</v>
      </c>
      <c r="E86" s="51">
        <v>0.57999999999999996</v>
      </c>
      <c r="F86" s="51" t="s">
        <v>55</v>
      </c>
      <c r="G86" s="52" t="s">
        <v>60</v>
      </c>
    </row>
    <row r="87" spans="1:7" ht="18.75" x14ac:dyDescent="0.3">
      <c r="A87" s="35">
        <v>38</v>
      </c>
      <c r="B87" s="36">
        <v>2</v>
      </c>
      <c r="C87" s="36" t="s">
        <v>53</v>
      </c>
      <c r="D87" s="36">
        <v>20</v>
      </c>
      <c r="E87" s="36" t="s">
        <v>54</v>
      </c>
      <c r="F87" s="36" t="s">
        <v>55</v>
      </c>
      <c r="G87" s="37" t="s">
        <v>54</v>
      </c>
    </row>
    <row r="88" spans="1:7" ht="18.75" x14ac:dyDescent="0.3">
      <c r="A88" s="35">
        <v>38</v>
      </c>
      <c r="B88" s="36">
        <v>3</v>
      </c>
      <c r="C88" s="36" t="s">
        <v>57</v>
      </c>
      <c r="D88" s="36" t="s">
        <v>59</v>
      </c>
      <c r="E88" s="36">
        <v>0.45800000000000002</v>
      </c>
      <c r="F88" s="36">
        <v>160000</v>
      </c>
      <c r="G88" s="37" t="s">
        <v>62</v>
      </c>
    </row>
    <row r="89" spans="1:7" ht="18.75" x14ac:dyDescent="0.3">
      <c r="A89" s="35">
        <v>38</v>
      </c>
      <c r="B89" s="36">
        <v>3</v>
      </c>
      <c r="C89" s="36" t="s">
        <v>57</v>
      </c>
      <c r="D89" s="36" t="s">
        <v>58</v>
      </c>
      <c r="E89" s="36" t="s">
        <v>54</v>
      </c>
      <c r="F89" s="36" t="s">
        <v>55</v>
      </c>
      <c r="G89" s="37" t="s">
        <v>54</v>
      </c>
    </row>
    <row r="90" spans="1:7" ht="18.75" x14ac:dyDescent="0.3">
      <c r="A90" s="35">
        <v>38</v>
      </c>
      <c r="B90" s="36">
        <v>3</v>
      </c>
      <c r="C90" s="36" t="s">
        <v>57</v>
      </c>
      <c r="D90" s="36">
        <v>20</v>
      </c>
      <c r="E90" s="36" t="s">
        <v>54</v>
      </c>
      <c r="F90" s="36" t="s">
        <v>55</v>
      </c>
      <c r="G90" s="37" t="s">
        <v>54</v>
      </c>
    </row>
    <row r="91" spans="1:7" ht="18.75" x14ac:dyDescent="0.3">
      <c r="A91" s="35">
        <v>38</v>
      </c>
      <c r="B91" s="36">
        <v>3</v>
      </c>
      <c r="C91" s="36" t="s">
        <v>53</v>
      </c>
      <c r="D91" s="36">
        <v>20</v>
      </c>
      <c r="E91" s="36" t="s">
        <v>54</v>
      </c>
      <c r="F91" s="36" t="s">
        <v>55</v>
      </c>
      <c r="G91" s="37" t="s">
        <v>54</v>
      </c>
    </row>
    <row r="92" spans="1:7" ht="18.75" x14ac:dyDescent="0.3">
      <c r="A92" s="35">
        <v>38</v>
      </c>
      <c r="B92" s="36">
        <v>3.5</v>
      </c>
      <c r="C92" s="36" t="s">
        <v>53</v>
      </c>
      <c r="D92" s="36">
        <v>20</v>
      </c>
      <c r="E92" s="36" t="s">
        <v>54</v>
      </c>
      <c r="F92" s="36" t="s">
        <v>55</v>
      </c>
      <c r="G92" s="37" t="s">
        <v>54</v>
      </c>
    </row>
    <row r="93" spans="1:7" ht="18.75" x14ac:dyDescent="0.3">
      <c r="A93" s="35">
        <v>38</v>
      </c>
      <c r="B93" s="36">
        <v>3.5</v>
      </c>
      <c r="C93" s="36" t="s">
        <v>57</v>
      </c>
      <c r="D93" s="36" t="s">
        <v>58</v>
      </c>
      <c r="E93" s="36" t="s">
        <v>54</v>
      </c>
      <c r="F93" s="36" t="s">
        <v>55</v>
      </c>
      <c r="G93" s="37" t="s">
        <v>54</v>
      </c>
    </row>
    <row r="94" spans="1:7" ht="18.75" x14ac:dyDescent="0.3">
      <c r="A94" s="35">
        <v>38</v>
      </c>
      <c r="B94" s="36">
        <v>4</v>
      </c>
      <c r="C94" s="36" t="s">
        <v>57</v>
      </c>
      <c r="D94" s="36" t="s">
        <v>59</v>
      </c>
      <c r="E94" s="36">
        <v>0.32800000000000001</v>
      </c>
      <c r="F94" s="36">
        <v>160000</v>
      </c>
      <c r="G94" s="37" t="s">
        <v>62</v>
      </c>
    </row>
    <row r="95" spans="1:7" ht="18.75" x14ac:dyDescent="0.3">
      <c r="A95" s="54">
        <v>38</v>
      </c>
      <c r="B95" s="55">
        <v>4</v>
      </c>
      <c r="C95" s="55" t="s">
        <v>65</v>
      </c>
      <c r="D95" s="55" t="s">
        <v>59</v>
      </c>
      <c r="E95" s="55">
        <v>1.57</v>
      </c>
      <c r="F95" s="55">
        <v>135000</v>
      </c>
      <c r="G95" s="56" t="s">
        <v>63</v>
      </c>
    </row>
    <row r="96" spans="1:7" ht="18.75" x14ac:dyDescent="0.3">
      <c r="A96" s="54">
        <v>38</v>
      </c>
      <c r="B96" s="55">
        <v>4</v>
      </c>
      <c r="C96" s="55" t="s">
        <v>65</v>
      </c>
      <c r="D96" s="55" t="s">
        <v>59</v>
      </c>
      <c r="E96" s="55">
        <v>2.1</v>
      </c>
      <c r="F96" s="55">
        <v>145000</v>
      </c>
      <c r="G96" s="56" t="s">
        <v>62</v>
      </c>
    </row>
    <row r="97" spans="1:7" ht="18.75" x14ac:dyDescent="0.3">
      <c r="A97" s="35">
        <v>38</v>
      </c>
      <c r="B97" s="36">
        <v>4</v>
      </c>
      <c r="C97" s="36" t="s">
        <v>53</v>
      </c>
      <c r="D97" s="36">
        <v>20</v>
      </c>
      <c r="E97" s="36" t="s">
        <v>54</v>
      </c>
      <c r="F97" s="36" t="s">
        <v>55</v>
      </c>
      <c r="G97" s="37" t="s">
        <v>54</v>
      </c>
    </row>
    <row r="98" spans="1:7" ht="18.75" x14ac:dyDescent="0.3">
      <c r="A98" s="35">
        <v>38</v>
      </c>
      <c r="B98" s="36">
        <v>4</v>
      </c>
      <c r="C98" s="36" t="s">
        <v>57</v>
      </c>
      <c r="D98" s="36">
        <v>20</v>
      </c>
      <c r="E98" s="36" t="s">
        <v>54</v>
      </c>
      <c r="F98" s="36" t="s">
        <v>55</v>
      </c>
      <c r="G98" s="37" t="s">
        <v>54</v>
      </c>
    </row>
    <row r="99" spans="1:7" ht="18.75" x14ac:dyDescent="0.3">
      <c r="A99" s="38">
        <v>38</v>
      </c>
      <c r="B99" s="39">
        <v>5</v>
      </c>
      <c r="C99" s="39" t="s">
        <v>57</v>
      </c>
      <c r="D99" s="39" t="s">
        <v>68</v>
      </c>
      <c r="E99" s="39">
        <v>0.43</v>
      </c>
      <c r="F99" s="39" t="s">
        <v>55</v>
      </c>
      <c r="G99" s="40" t="s">
        <v>60</v>
      </c>
    </row>
    <row r="100" spans="1:7" ht="18.75" x14ac:dyDescent="0.3">
      <c r="A100" s="38">
        <v>38</v>
      </c>
      <c r="B100" s="39">
        <v>5</v>
      </c>
      <c r="C100" s="39" t="s">
        <v>61</v>
      </c>
      <c r="D100" s="39" t="s">
        <v>68</v>
      </c>
      <c r="E100" s="39">
        <v>0.23499999999999999</v>
      </c>
      <c r="F100" s="39" t="s">
        <v>55</v>
      </c>
      <c r="G100" s="40" t="s">
        <v>60</v>
      </c>
    </row>
    <row r="101" spans="1:7" ht="18.75" x14ac:dyDescent="0.3">
      <c r="A101" s="50">
        <v>38</v>
      </c>
      <c r="B101" s="51">
        <v>5</v>
      </c>
      <c r="C101" s="51" t="s">
        <v>57</v>
      </c>
      <c r="D101" s="51" t="s">
        <v>69</v>
      </c>
      <c r="E101" s="51">
        <v>0.19900000000000001</v>
      </c>
      <c r="F101" s="51" t="s">
        <v>55</v>
      </c>
      <c r="G101" s="52" t="s">
        <v>60</v>
      </c>
    </row>
    <row r="102" spans="1:7" ht="18.75" x14ac:dyDescent="0.3">
      <c r="A102" s="35">
        <v>38</v>
      </c>
      <c r="B102" s="36">
        <v>5</v>
      </c>
      <c r="C102" s="36" t="s">
        <v>57</v>
      </c>
      <c r="D102" s="36" t="s">
        <v>58</v>
      </c>
      <c r="E102" s="36" t="s">
        <v>54</v>
      </c>
      <c r="F102" s="36" t="s">
        <v>55</v>
      </c>
      <c r="G102" s="37" t="s">
        <v>54</v>
      </c>
    </row>
    <row r="103" spans="1:7" ht="18.75" x14ac:dyDescent="0.3">
      <c r="A103" s="35">
        <v>38</v>
      </c>
      <c r="B103" s="36">
        <v>5</v>
      </c>
      <c r="C103" s="36" t="s">
        <v>57</v>
      </c>
      <c r="D103" s="36">
        <v>20</v>
      </c>
      <c r="E103" s="36" t="s">
        <v>54</v>
      </c>
      <c r="F103" s="36" t="s">
        <v>55</v>
      </c>
      <c r="G103" s="37" t="s">
        <v>54</v>
      </c>
    </row>
    <row r="104" spans="1:7" ht="18.75" x14ac:dyDescent="0.3">
      <c r="A104" s="35">
        <v>38</v>
      </c>
      <c r="B104" s="36">
        <v>6</v>
      </c>
      <c r="C104" s="36" t="s">
        <v>57</v>
      </c>
      <c r="D104" s="36" t="s">
        <v>59</v>
      </c>
      <c r="E104" s="36">
        <v>1.417</v>
      </c>
      <c r="F104" s="36">
        <v>160000</v>
      </c>
      <c r="G104" s="37" t="s">
        <v>62</v>
      </c>
    </row>
    <row r="105" spans="1:7" ht="18.75" x14ac:dyDescent="0.3">
      <c r="A105" s="38">
        <v>38</v>
      </c>
      <c r="B105" s="39">
        <v>6</v>
      </c>
      <c r="C105" s="39" t="s">
        <v>57</v>
      </c>
      <c r="D105" s="39" t="s">
        <v>59</v>
      </c>
      <c r="E105" s="39">
        <v>0.65</v>
      </c>
      <c r="F105" s="39">
        <v>70000</v>
      </c>
      <c r="G105" s="40" t="s">
        <v>63</v>
      </c>
    </row>
    <row r="106" spans="1:7" ht="18.75" x14ac:dyDescent="0.3">
      <c r="A106" s="35">
        <v>38</v>
      </c>
      <c r="B106" s="36">
        <v>6</v>
      </c>
      <c r="C106" s="36" t="s">
        <v>57</v>
      </c>
      <c r="D106" s="36">
        <v>20</v>
      </c>
      <c r="E106" s="36" t="s">
        <v>54</v>
      </c>
      <c r="F106" s="36" t="s">
        <v>55</v>
      </c>
      <c r="G106" s="37" t="s">
        <v>54</v>
      </c>
    </row>
    <row r="107" spans="1:7" ht="18.75" x14ac:dyDescent="0.3">
      <c r="A107" s="35">
        <v>38</v>
      </c>
      <c r="B107" s="36">
        <v>8</v>
      </c>
      <c r="C107" s="36" t="s">
        <v>57</v>
      </c>
      <c r="D107" s="36" t="s">
        <v>59</v>
      </c>
      <c r="E107" s="36">
        <v>0.5</v>
      </c>
      <c r="F107" s="36">
        <v>160000</v>
      </c>
      <c r="G107" s="37" t="s">
        <v>62</v>
      </c>
    </row>
    <row r="108" spans="1:7" ht="18.75" x14ac:dyDescent="0.3">
      <c r="A108" s="57">
        <v>40</v>
      </c>
      <c r="B108" s="58">
        <v>3.5</v>
      </c>
      <c r="C108" s="58" t="s">
        <v>57</v>
      </c>
      <c r="D108" s="58">
        <v>20</v>
      </c>
      <c r="E108" s="58" t="s">
        <v>54</v>
      </c>
      <c r="F108" s="58" t="s">
        <v>54</v>
      </c>
      <c r="G108" s="59" t="s">
        <v>54</v>
      </c>
    </row>
    <row r="109" spans="1:7" ht="18.75" x14ac:dyDescent="0.3">
      <c r="A109" s="60">
        <v>42</v>
      </c>
      <c r="B109" s="61">
        <v>3</v>
      </c>
      <c r="C109" s="61" t="s">
        <v>57</v>
      </c>
      <c r="D109" s="61">
        <v>20</v>
      </c>
      <c r="E109" s="61" t="s">
        <v>54</v>
      </c>
      <c r="F109" s="61" t="s">
        <v>55</v>
      </c>
      <c r="G109" s="62" t="s">
        <v>54</v>
      </c>
    </row>
    <row r="110" spans="1:7" ht="18.75" x14ac:dyDescent="0.3">
      <c r="A110" s="54">
        <v>42</v>
      </c>
      <c r="B110" s="55">
        <v>3.5</v>
      </c>
      <c r="C110" s="55" t="s">
        <v>57</v>
      </c>
      <c r="D110" s="55" t="s">
        <v>59</v>
      </c>
      <c r="E110" s="55">
        <f>2.31-0.302</f>
        <v>2.008</v>
      </c>
      <c r="F110" s="55">
        <v>145000</v>
      </c>
      <c r="G110" s="56" t="s">
        <v>63</v>
      </c>
    </row>
    <row r="111" spans="1:7" ht="18.75" x14ac:dyDescent="0.3">
      <c r="A111" s="35">
        <v>42</v>
      </c>
      <c r="B111" s="36">
        <v>3.5</v>
      </c>
      <c r="C111" s="36" t="s">
        <v>57</v>
      </c>
      <c r="D111" s="36" t="s">
        <v>58</v>
      </c>
      <c r="E111" s="36" t="s">
        <v>54</v>
      </c>
      <c r="F111" s="36" t="s">
        <v>55</v>
      </c>
      <c r="G111" s="37" t="s">
        <v>54</v>
      </c>
    </row>
    <row r="112" spans="1:7" ht="18.75" x14ac:dyDescent="0.3">
      <c r="A112" s="35">
        <v>42</v>
      </c>
      <c r="B112" s="36">
        <v>4</v>
      </c>
      <c r="C112" s="36" t="s">
        <v>57</v>
      </c>
      <c r="D112" s="36" t="s">
        <v>59</v>
      </c>
      <c r="E112" s="36">
        <f>0.367+0.936</f>
        <v>1.3029999999999999</v>
      </c>
      <c r="F112" s="36">
        <v>160000</v>
      </c>
      <c r="G112" s="37" t="s">
        <v>62</v>
      </c>
    </row>
    <row r="113" spans="1:7" ht="18.75" x14ac:dyDescent="0.3">
      <c r="A113" s="38">
        <v>42</v>
      </c>
      <c r="B113" s="39">
        <v>4</v>
      </c>
      <c r="C113" s="39" t="s">
        <v>57</v>
      </c>
      <c r="D113" s="39" t="s">
        <v>59</v>
      </c>
      <c r="E113" s="39">
        <v>0.39500000000000002</v>
      </c>
      <c r="F113" s="39">
        <v>145000</v>
      </c>
      <c r="G113" s="40" t="s">
        <v>63</v>
      </c>
    </row>
    <row r="114" spans="1:7" ht="18.75" x14ac:dyDescent="0.3">
      <c r="A114" s="50">
        <v>42</v>
      </c>
      <c r="B114" s="51">
        <v>4</v>
      </c>
      <c r="C114" s="51" t="s">
        <v>61</v>
      </c>
      <c r="D114" s="51" t="s">
        <v>59</v>
      </c>
      <c r="E114" s="51">
        <v>0.73099999999999998</v>
      </c>
      <c r="F114" s="51" t="s">
        <v>55</v>
      </c>
      <c r="G114" s="52" t="s">
        <v>60</v>
      </c>
    </row>
    <row r="115" spans="1:7" ht="18.75" x14ac:dyDescent="0.3">
      <c r="A115" s="50">
        <v>42</v>
      </c>
      <c r="B115" s="51">
        <v>4</v>
      </c>
      <c r="C115" s="51" t="s">
        <v>61</v>
      </c>
      <c r="D115" s="51" t="s">
        <v>69</v>
      </c>
      <c r="E115" s="51">
        <v>1.0900000000000001</v>
      </c>
      <c r="F115" s="51" t="s">
        <v>55</v>
      </c>
      <c r="G115" s="52" t="s">
        <v>60</v>
      </c>
    </row>
    <row r="116" spans="1:7" ht="18.75" x14ac:dyDescent="0.3">
      <c r="A116" s="38">
        <v>42</v>
      </c>
      <c r="B116" s="39">
        <v>4</v>
      </c>
      <c r="C116" s="39" t="s">
        <v>57</v>
      </c>
      <c r="D116" s="39" t="s">
        <v>68</v>
      </c>
      <c r="E116" s="39">
        <v>0.28199999999999997</v>
      </c>
      <c r="F116" s="39" t="s">
        <v>55</v>
      </c>
      <c r="G116" s="40" t="s">
        <v>60</v>
      </c>
    </row>
    <row r="117" spans="1:7" ht="18.75" x14ac:dyDescent="0.3">
      <c r="A117" s="35">
        <v>42</v>
      </c>
      <c r="B117" s="36">
        <v>4</v>
      </c>
      <c r="C117" s="36" t="s">
        <v>57</v>
      </c>
      <c r="D117" s="36" t="s">
        <v>58</v>
      </c>
      <c r="E117" s="36" t="s">
        <v>54</v>
      </c>
      <c r="F117" s="36" t="s">
        <v>55</v>
      </c>
      <c r="G117" s="37" t="s">
        <v>54</v>
      </c>
    </row>
    <row r="118" spans="1:7" ht="18.75" x14ac:dyDescent="0.3">
      <c r="A118" s="35">
        <v>42</v>
      </c>
      <c r="B118" s="36">
        <v>4</v>
      </c>
      <c r="C118" s="36" t="s">
        <v>57</v>
      </c>
      <c r="D118" s="36">
        <v>20</v>
      </c>
      <c r="E118" s="36" t="s">
        <v>54</v>
      </c>
      <c r="F118" s="36" t="s">
        <v>55</v>
      </c>
      <c r="G118" s="37" t="s">
        <v>54</v>
      </c>
    </row>
    <row r="119" spans="1:7" ht="18.75" x14ac:dyDescent="0.3">
      <c r="A119" s="38">
        <v>42</v>
      </c>
      <c r="B119" s="39">
        <v>4.5</v>
      </c>
      <c r="C119" s="39" t="s">
        <v>61</v>
      </c>
      <c r="D119" s="39" t="s">
        <v>69</v>
      </c>
      <c r="E119" s="39">
        <v>0.97</v>
      </c>
      <c r="F119" s="39" t="s">
        <v>55</v>
      </c>
      <c r="G119" s="40" t="s">
        <v>60</v>
      </c>
    </row>
    <row r="120" spans="1:7" ht="18.75" x14ac:dyDescent="0.3">
      <c r="A120" s="38">
        <v>42</v>
      </c>
      <c r="B120" s="39">
        <v>4.5</v>
      </c>
      <c r="C120" s="39" t="s">
        <v>71</v>
      </c>
      <c r="D120" s="39" t="s">
        <v>59</v>
      </c>
      <c r="E120" s="39">
        <v>1.9</v>
      </c>
      <c r="F120" s="39" t="s">
        <v>55</v>
      </c>
      <c r="G120" s="40" t="s">
        <v>60</v>
      </c>
    </row>
    <row r="121" spans="1:7" ht="18.75" x14ac:dyDescent="0.3">
      <c r="A121" s="44">
        <v>42</v>
      </c>
      <c r="B121" s="45">
        <v>5</v>
      </c>
      <c r="C121" s="45" t="s">
        <v>65</v>
      </c>
      <c r="D121" s="45" t="s">
        <v>59</v>
      </c>
      <c r="E121" s="45">
        <v>1.48</v>
      </c>
      <c r="F121" s="45" t="s">
        <v>55</v>
      </c>
      <c r="G121" s="46" t="s">
        <v>66</v>
      </c>
    </row>
    <row r="122" spans="1:7" ht="18.75" x14ac:dyDescent="0.3">
      <c r="A122" s="35">
        <v>42</v>
      </c>
      <c r="B122" s="36">
        <v>5</v>
      </c>
      <c r="C122" s="36" t="s">
        <v>53</v>
      </c>
      <c r="D122" s="36">
        <v>20</v>
      </c>
      <c r="E122" s="36" t="s">
        <v>54</v>
      </c>
      <c r="F122" s="36" t="s">
        <v>55</v>
      </c>
      <c r="G122" s="37" t="s">
        <v>54</v>
      </c>
    </row>
    <row r="123" spans="1:7" ht="18.75" x14ac:dyDescent="0.3">
      <c r="A123" s="35">
        <v>42</v>
      </c>
      <c r="B123" s="36">
        <v>5</v>
      </c>
      <c r="C123" s="36" t="s">
        <v>57</v>
      </c>
      <c r="D123" s="36">
        <v>20</v>
      </c>
      <c r="E123" s="36" t="s">
        <v>54</v>
      </c>
      <c r="F123" s="36" t="s">
        <v>55</v>
      </c>
      <c r="G123" s="37" t="s">
        <v>54</v>
      </c>
    </row>
    <row r="124" spans="1:7" ht="18.75" x14ac:dyDescent="0.3">
      <c r="A124" s="35">
        <v>42</v>
      </c>
      <c r="B124" s="36">
        <v>5</v>
      </c>
      <c r="C124" s="36" t="s">
        <v>57</v>
      </c>
      <c r="D124" s="36" t="s">
        <v>58</v>
      </c>
      <c r="E124" s="36" t="s">
        <v>54</v>
      </c>
      <c r="F124" s="36" t="s">
        <v>55</v>
      </c>
      <c r="G124" s="37" t="s">
        <v>54</v>
      </c>
    </row>
    <row r="125" spans="1:7" ht="18.75" x14ac:dyDescent="0.3">
      <c r="A125" s="50">
        <v>42</v>
      </c>
      <c r="B125" s="51">
        <v>5.5</v>
      </c>
      <c r="C125" s="51" t="s">
        <v>61</v>
      </c>
      <c r="D125" s="51" t="s">
        <v>69</v>
      </c>
      <c r="E125" s="51">
        <v>0.58799999999999997</v>
      </c>
      <c r="F125" s="51" t="s">
        <v>55</v>
      </c>
      <c r="G125" s="52" t="s">
        <v>60</v>
      </c>
    </row>
    <row r="126" spans="1:7" ht="18.75" x14ac:dyDescent="0.3">
      <c r="A126" s="50">
        <v>42</v>
      </c>
      <c r="B126" s="51">
        <v>6</v>
      </c>
      <c r="C126" s="51" t="s">
        <v>57</v>
      </c>
      <c r="D126" s="51" t="s">
        <v>59</v>
      </c>
      <c r="E126" s="51">
        <f>0.276+0.88</f>
        <v>1.1560000000000001</v>
      </c>
      <c r="F126" s="51">
        <v>160000</v>
      </c>
      <c r="G126" s="52" t="s">
        <v>62</v>
      </c>
    </row>
    <row r="127" spans="1:7" ht="18.75" x14ac:dyDescent="0.3">
      <c r="A127" s="41">
        <v>42</v>
      </c>
      <c r="B127" s="42">
        <v>7</v>
      </c>
      <c r="C127" s="42" t="s">
        <v>57</v>
      </c>
      <c r="D127" s="42" t="s">
        <v>59</v>
      </c>
      <c r="E127" s="42">
        <v>0.112</v>
      </c>
      <c r="F127" s="42">
        <v>150000</v>
      </c>
      <c r="G127" s="43" t="s">
        <v>64</v>
      </c>
    </row>
    <row r="128" spans="1:7" ht="18.75" x14ac:dyDescent="0.3">
      <c r="A128" s="50">
        <v>42</v>
      </c>
      <c r="B128" s="51">
        <v>11</v>
      </c>
      <c r="C128" s="51" t="s">
        <v>61</v>
      </c>
      <c r="D128" s="51" t="s">
        <v>69</v>
      </c>
      <c r="E128" s="51">
        <v>1.27</v>
      </c>
      <c r="F128" s="51" t="s">
        <v>55</v>
      </c>
      <c r="G128" s="52" t="s">
        <v>60</v>
      </c>
    </row>
    <row r="129" spans="1:7" ht="18.75" x14ac:dyDescent="0.3">
      <c r="A129" s="35">
        <v>45</v>
      </c>
      <c r="B129" s="36">
        <v>2.5</v>
      </c>
      <c r="C129" s="36" t="s">
        <v>53</v>
      </c>
      <c r="D129" s="36">
        <v>20</v>
      </c>
      <c r="E129" s="36" t="s">
        <v>54</v>
      </c>
      <c r="F129" s="36" t="s">
        <v>54</v>
      </c>
      <c r="G129" s="37" t="s">
        <v>54</v>
      </c>
    </row>
    <row r="130" spans="1:7" ht="18.75" x14ac:dyDescent="0.3">
      <c r="A130" s="35">
        <v>45</v>
      </c>
      <c r="B130" s="36">
        <v>3</v>
      </c>
      <c r="C130" s="36" t="s">
        <v>53</v>
      </c>
      <c r="D130" s="36">
        <v>20</v>
      </c>
      <c r="E130" s="36" t="s">
        <v>54</v>
      </c>
      <c r="F130" s="36" t="s">
        <v>54</v>
      </c>
      <c r="G130" s="37" t="s">
        <v>54</v>
      </c>
    </row>
    <row r="131" spans="1:7" ht="18.75" x14ac:dyDescent="0.3">
      <c r="A131" s="35">
        <v>45</v>
      </c>
      <c r="B131" s="36">
        <v>3.5</v>
      </c>
      <c r="C131" s="36" t="s">
        <v>53</v>
      </c>
      <c r="D131" s="36">
        <v>20</v>
      </c>
      <c r="E131" s="36" t="s">
        <v>54</v>
      </c>
      <c r="F131" s="36" t="s">
        <v>55</v>
      </c>
      <c r="G131" s="37" t="s">
        <v>54</v>
      </c>
    </row>
    <row r="132" spans="1:7" ht="18.75" x14ac:dyDescent="0.3">
      <c r="A132" s="35">
        <v>45</v>
      </c>
      <c r="B132" s="36">
        <v>3.5</v>
      </c>
      <c r="C132" s="36" t="s">
        <v>57</v>
      </c>
      <c r="D132" s="36" t="s">
        <v>58</v>
      </c>
      <c r="E132" s="36" t="s">
        <v>54</v>
      </c>
      <c r="F132" s="36" t="s">
        <v>55</v>
      </c>
      <c r="G132" s="37" t="s">
        <v>54</v>
      </c>
    </row>
    <row r="133" spans="1:7" ht="18.75" x14ac:dyDescent="0.3">
      <c r="A133" s="35">
        <v>45</v>
      </c>
      <c r="B133" s="36">
        <v>5</v>
      </c>
      <c r="C133" s="36" t="s">
        <v>57</v>
      </c>
      <c r="D133" s="36" t="s">
        <v>59</v>
      </c>
      <c r="E133" s="36">
        <v>1.0549999999999999</v>
      </c>
      <c r="F133" s="36">
        <v>160000</v>
      </c>
      <c r="G133" s="37" t="s">
        <v>62</v>
      </c>
    </row>
    <row r="134" spans="1:7" ht="18.75" x14ac:dyDescent="0.3">
      <c r="A134" s="35">
        <v>45</v>
      </c>
      <c r="B134" s="36">
        <v>5</v>
      </c>
      <c r="C134" s="36" t="s">
        <v>57</v>
      </c>
      <c r="D134" s="36" t="s">
        <v>58</v>
      </c>
      <c r="E134" s="36" t="s">
        <v>54</v>
      </c>
      <c r="F134" s="36" t="s">
        <v>54</v>
      </c>
      <c r="G134" s="37" t="s">
        <v>54</v>
      </c>
    </row>
    <row r="135" spans="1:7" ht="18.75" x14ac:dyDescent="0.3">
      <c r="A135" s="35">
        <v>45</v>
      </c>
      <c r="B135" s="36">
        <v>5</v>
      </c>
      <c r="C135" s="36" t="s">
        <v>57</v>
      </c>
      <c r="D135" s="36">
        <v>20</v>
      </c>
      <c r="E135" s="36" t="s">
        <v>54</v>
      </c>
      <c r="F135" s="36" t="s">
        <v>55</v>
      </c>
      <c r="G135" s="37" t="s">
        <v>54</v>
      </c>
    </row>
    <row r="136" spans="1:7" ht="18.75" x14ac:dyDescent="0.3">
      <c r="A136" s="35">
        <v>48</v>
      </c>
      <c r="B136" s="36">
        <v>4</v>
      </c>
      <c r="C136" s="36" t="s">
        <v>57</v>
      </c>
      <c r="D136" s="36">
        <v>20</v>
      </c>
      <c r="E136" s="36" t="s">
        <v>54</v>
      </c>
      <c r="F136" s="36" t="s">
        <v>55</v>
      </c>
      <c r="G136" s="37" t="s">
        <v>54</v>
      </c>
    </row>
    <row r="137" spans="1:7" ht="18.75" x14ac:dyDescent="0.3">
      <c r="A137" s="38">
        <v>48</v>
      </c>
      <c r="B137" s="39">
        <v>6</v>
      </c>
      <c r="C137" s="39" t="s">
        <v>57</v>
      </c>
      <c r="D137" s="39" t="s">
        <v>59</v>
      </c>
      <c r="E137" s="39">
        <f>0.11+0.945</f>
        <v>1.0549999999999999</v>
      </c>
      <c r="F137" s="39">
        <v>120000</v>
      </c>
      <c r="G137" s="40" t="s">
        <v>63</v>
      </c>
    </row>
    <row r="138" spans="1:7" ht="18.75" x14ac:dyDescent="0.3">
      <c r="A138" s="44">
        <v>50</v>
      </c>
      <c r="B138" s="45">
        <v>5</v>
      </c>
      <c r="C138" s="45" t="s">
        <v>65</v>
      </c>
      <c r="D138" s="45" t="s">
        <v>59</v>
      </c>
      <c r="E138" s="45">
        <v>0.63</v>
      </c>
      <c r="F138" s="45" t="s">
        <v>55</v>
      </c>
      <c r="G138" s="46" t="s">
        <v>66</v>
      </c>
    </row>
    <row r="139" spans="1:7" ht="18.75" x14ac:dyDescent="0.3">
      <c r="A139" s="41">
        <v>50</v>
      </c>
      <c r="B139" s="42">
        <v>11</v>
      </c>
      <c r="C139" s="42" t="s">
        <v>57</v>
      </c>
      <c r="D139" s="42" t="s">
        <v>59</v>
      </c>
      <c r="E139" s="42">
        <v>7.0000000000000007E-2</v>
      </c>
      <c r="F139" s="42">
        <v>145000</v>
      </c>
      <c r="G139" s="43" t="s">
        <v>64</v>
      </c>
    </row>
    <row r="140" spans="1:7" ht="18.75" x14ac:dyDescent="0.3">
      <c r="A140" s="35">
        <v>51</v>
      </c>
      <c r="B140" s="36">
        <v>2.5</v>
      </c>
      <c r="C140" s="36" t="s">
        <v>53</v>
      </c>
      <c r="D140" s="36">
        <v>20</v>
      </c>
      <c r="E140" s="36" t="s">
        <v>54</v>
      </c>
      <c r="F140" s="36" t="s">
        <v>55</v>
      </c>
      <c r="G140" s="37" t="s">
        <v>54</v>
      </c>
    </row>
    <row r="141" spans="1:7" ht="18.75" x14ac:dyDescent="0.3">
      <c r="A141" s="35">
        <v>51</v>
      </c>
      <c r="B141" s="36">
        <v>2.5</v>
      </c>
      <c r="C141" s="36" t="s">
        <v>57</v>
      </c>
      <c r="D141" s="36">
        <v>20</v>
      </c>
      <c r="E141" s="36">
        <v>0.5</v>
      </c>
      <c r="F141" s="36" t="s">
        <v>55</v>
      </c>
      <c r="G141" s="37" t="s">
        <v>63</v>
      </c>
    </row>
    <row r="142" spans="1:7" ht="18.75" x14ac:dyDescent="0.3">
      <c r="A142" s="35">
        <v>51</v>
      </c>
      <c r="B142" s="36">
        <v>2.5</v>
      </c>
      <c r="C142" s="36" t="s">
        <v>57</v>
      </c>
      <c r="D142" s="36">
        <v>20</v>
      </c>
      <c r="E142" s="36" t="s">
        <v>54</v>
      </c>
      <c r="F142" s="36" t="s">
        <v>55</v>
      </c>
      <c r="G142" s="37" t="s">
        <v>54</v>
      </c>
    </row>
    <row r="143" spans="1:7" ht="18.75" x14ac:dyDescent="0.3">
      <c r="A143" s="35">
        <v>51</v>
      </c>
      <c r="B143" s="36">
        <v>3</v>
      </c>
      <c r="C143" s="36" t="s">
        <v>57</v>
      </c>
      <c r="D143" s="36">
        <v>20</v>
      </c>
      <c r="E143" s="36" t="s">
        <v>54</v>
      </c>
      <c r="F143" s="36" t="s">
        <v>55</v>
      </c>
      <c r="G143" s="37" t="s">
        <v>54</v>
      </c>
    </row>
    <row r="144" spans="1:7" ht="18.75" x14ac:dyDescent="0.3">
      <c r="A144" s="35">
        <v>51</v>
      </c>
      <c r="B144" s="36">
        <v>3</v>
      </c>
      <c r="C144" s="36" t="s">
        <v>53</v>
      </c>
      <c r="D144" s="36">
        <v>20</v>
      </c>
      <c r="E144" s="36">
        <v>0.44500000000000001</v>
      </c>
      <c r="F144" s="36">
        <v>105000</v>
      </c>
      <c r="G144" s="37" t="s">
        <v>63</v>
      </c>
    </row>
    <row r="145" spans="1:7" ht="18.75" x14ac:dyDescent="0.3">
      <c r="A145" s="35">
        <v>51</v>
      </c>
      <c r="B145" s="36">
        <v>3</v>
      </c>
      <c r="C145" s="36" t="s">
        <v>57</v>
      </c>
      <c r="D145" s="36">
        <v>20</v>
      </c>
      <c r="E145" s="36">
        <v>7.1999999999999995E-2</v>
      </c>
      <c r="F145" s="36">
        <v>105000</v>
      </c>
      <c r="G145" s="37" t="s">
        <v>63</v>
      </c>
    </row>
    <row r="146" spans="1:7" ht="18.75" x14ac:dyDescent="0.3">
      <c r="A146" s="35">
        <v>51</v>
      </c>
      <c r="B146" s="36">
        <v>3.5</v>
      </c>
      <c r="C146" s="36" t="s">
        <v>57</v>
      </c>
      <c r="D146" s="36" t="s">
        <v>58</v>
      </c>
      <c r="E146" s="36" t="s">
        <v>54</v>
      </c>
      <c r="F146" s="36" t="s">
        <v>55</v>
      </c>
      <c r="G146" s="37" t="s">
        <v>54</v>
      </c>
    </row>
    <row r="147" spans="1:7" ht="18.75" x14ac:dyDescent="0.3">
      <c r="A147" s="35">
        <v>51</v>
      </c>
      <c r="B147" s="36">
        <v>4</v>
      </c>
      <c r="C147" s="36" t="s">
        <v>57</v>
      </c>
      <c r="D147" s="36" t="s">
        <v>58</v>
      </c>
      <c r="E147" s="36" t="s">
        <v>54</v>
      </c>
      <c r="F147" s="36" t="s">
        <v>55</v>
      </c>
      <c r="G147" s="37" t="s">
        <v>54</v>
      </c>
    </row>
    <row r="148" spans="1:7" ht="18.75" x14ac:dyDescent="0.3">
      <c r="A148" s="35">
        <v>51</v>
      </c>
      <c r="B148" s="36">
        <v>5</v>
      </c>
      <c r="C148" s="36" t="s">
        <v>57</v>
      </c>
      <c r="D148" s="36" t="s">
        <v>58</v>
      </c>
      <c r="E148" s="36" t="s">
        <v>54</v>
      </c>
      <c r="F148" s="36" t="s">
        <v>55</v>
      </c>
      <c r="G148" s="37" t="s">
        <v>54</v>
      </c>
    </row>
    <row r="149" spans="1:7" ht="18.75" x14ac:dyDescent="0.3">
      <c r="A149" s="35">
        <v>51</v>
      </c>
      <c r="B149" s="36">
        <v>5</v>
      </c>
      <c r="C149" s="36" t="s">
        <v>57</v>
      </c>
      <c r="D149" s="36">
        <v>20</v>
      </c>
      <c r="E149" s="36" t="s">
        <v>54</v>
      </c>
      <c r="F149" s="36" t="s">
        <v>55</v>
      </c>
      <c r="G149" s="37" t="s">
        <v>54</v>
      </c>
    </row>
    <row r="150" spans="1:7" ht="18.75" x14ac:dyDescent="0.3">
      <c r="A150" s="35">
        <v>57</v>
      </c>
      <c r="B150" s="36">
        <v>3</v>
      </c>
      <c r="C150" s="36" t="s">
        <v>57</v>
      </c>
      <c r="D150" s="36">
        <v>20</v>
      </c>
      <c r="E150" s="36" t="s">
        <v>54</v>
      </c>
      <c r="F150" s="36" t="s">
        <v>55</v>
      </c>
      <c r="G150" s="37" t="s">
        <v>54</v>
      </c>
    </row>
    <row r="151" spans="1:7" ht="18.75" x14ac:dyDescent="0.3">
      <c r="A151" s="35">
        <v>57</v>
      </c>
      <c r="B151" s="36">
        <v>3</v>
      </c>
      <c r="C151" s="36" t="s">
        <v>53</v>
      </c>
      <c r="D151" s="36">
        <v>20</v>
      </c>
      <c r="E151" s="36" t="s">
        <v>54</v>
      </c>
      <c r="F151" s="36" t="s">
        <v>55</v>
      </c>
      <c r="G151" s="37" t="s">
        <v>54</v>
      </c>
    </row>
    <row r="152" spans="1:7" ht="18.75" x14ac:dyDescent="0.3">
      <c r="A152" s="35">
        <v>57</v>
      </c>
      <c r="B152" s="36">
        <v>3.5</v>
      </c>
      <c r="C152" s="36" t="s">
        <v>53</v>
      </c>
      <c r="D152" s="36">
        <v>20</v>
      </c>
      <c r="E152" s="36" t="s">
        <v>54</v>
      </c>
      <c r="F152" s="36">
        <v>79500</v>
      </c>
      <c r="G152" s="37" t="s">
        <v>54</v>
      </c>
    </row>
    <row r="153" spans="1:7" ht="18.75" x14ac:dyDescent="0.3">
      <c r="A153" s="35">
        <v>57</v>
      </c>
      <c r="B153" s="36">
        <v>3.5</v>
      </c>
      <c r="C153" s="36" t="s">
        <v>56</v>
      </c>
      <c r="D153" s="36" t="s">
        <v>58</v>
      </c>
      <c r="E153" s="36" t="s">
        <v>54</v>
      </c>
      <c r="F153" s="36">
        <v>89000</v>
      </c>
      <c r="G153" s="37" t="s">
        <v>54</v>
      </c>
    </row>
    <row r="154" spans="1:7" ht="18.75" x14ac:dyDescent="0.3">
      <c r="A154" s="35">
        <v>57</v>
      </c>
      <c r="B154" s="36">
        <v>3.5</v>
      </c>
      <c r="C154" s="36" t="s">
        <v>57</v>
      </c>
      <c r="D154" s="36" t="s">
        <v>58</v>
      </c>
      <c r="E154" s="36" t="s">
        <v>54</v>
      </c>
      <c r="F154" s="36">
        <v>89000</v>
      </c>
      <c r="G154" s="37" t="s">
        <v>54</v>
      </c>
    </row>
    <row r="155" spans="1:7" ht="18.75" x14ac:dyDescent="0.3">
      <c r="A155" s="38">
        <v>57</v>
      </c>
      <c r="B155" s="39">
        <v>4</v>
      </c>
      <c r="C155" s="39" t="s">
        <v>72</v>
      </c>
      <c r="D155" s="39" t="s">
        <v>31</v>
      </c>
      <c r="E155" s="39">
        <f>2.05+1.6</f>
        <v>3.65</v>
      </c>
      <c r="F155" s="39" t="s">
        <v>55</v>
      </c>
      <c r="G155" s="40" t="s">
        <v>54</v>
      </c>
    </row>
    <row r="156" spans="1:7" ht="18.75" x14ac:dyDescent="0.3">
      <c r="A156" s="38">
        <v>57</v>
      </c>
      <c r="B156" s="39">
        <v>4</v>
      </c>
      <c r="C156" s="39" t="s">
        <v>73</v>
      </c>
      <c r="D156" s="39" t="s">
        <v>31</v>
      </c>
      <c r="E156" s="39">
        <v>5.08</v>
      </c>
      <c r="F156" s="39" t="s">
        <v>55</v>
      </c>
      <c r="G156" s="40" t="s">
        <v>54</v>
      </c>
    </row>
    <row r="157" spans="1:7" ht="18.75" x14ac:dyDescent="0.3">
      <c r="A157" s="44">
        <v>57</v>
      </c>
      <c r="B157" s="45">
        <v>4</v>
      </c>
      <c r="C157" s="45" t="s">
        <v>65</v>
      </c>
      <c r="D157" s="45" t="s">
        <v>59</v>
      </c>
      <c r="E157" s="45">
        <v>2.7810000000000001</v>
      </c>
      <c r="F157" s="45" t="s">
        <v>55</v>
      </c>
      <c r="G157" s="46" t="s">
        <v>66</v>
      </c>
    </row>
    <row r="158" spans="1:7" ht="18.75" x14ac:dyDescent="0.3">
      <c r="A158" s="38">
        <v>57</v>
      </c>
      <c r="B158" s="39">
        <v>4</v>
      </c>
      <c r="C158" s="39" t="s">
        <v>57</v>
      </c>
      <c r="D158" s="39" t="s">
        <v>68</v>
      </c>
      <c r="E158" s="39">
        <v>3.7029999999999998</v>
      </c>
      <c r="F158" s="39" t="s">
        <v>55</v>
      </c>
      <c r="G158" s="40" t="s">
        <v>60</v>
      </c>
    </row>
    <row r="159" spans="1:7" ht="18.75" x14ac:dyDescent="0.3">
      <c r="A159" s="50">
        <v>57</v>
      </c>
      <c r="B159" s="51">
        <v>4</v>
      </c>
      <c r="C159" s="51" t="s">
        <v>61</v>
      </c>
      <c r="D159" s="39" t="s">
        <v>68</v>
      </c>
      <c r="E159" s="51">
        <v>0.22</v>
      </c>
      <c r="F159" s="51" t="s">
        <v>55</v>
      </c>
      <c r="G159" s="52" t="s">
        <v>60</v>
      </c>
    </row>
    <row r="160" spans="1:7" ht="18.75" x14ac:dyDescent="0.3">
      <c r="A160" s="50">
        <v>57</v>
      </c>
      <c r="B160" s="51">
        <v>4</v>
      </c>
      <c r="C160" s="51" t="s">
        <v>61</v>
      </c>
      <c r="D160" s="39" t="s">
        <v>68</v>
      </c>
      <c r="E160" s="51">
        <v>15.85</v>
      </c>
      <c r="F160" s="51" t="s">
        <v>55</v>
      </c>
      <c r="G160" s="52" t="s">
        <v>60</v>
      </c>
    </row>
    <row r="161" spans="1:7" ht="18.75" x14ac:dyDescent="0.3">
      <c r="A161" s="35">
        <v>57</v>
      </c>
      <c r="B161" s="36">
        <v>4</v>
      </c>
      <c r="C161" s="36" t="s">
        <v>53</v>
      </c>
      <c r="D161" s="36">
        <v>20</v>
      </c>
      <c r="E161" s="36" t="s">
        <v>54</v>
      </c>
      <c r="F161" s="36">
        <v>79500</v>
      </c>
      <c r="G161" s="37" t="s">
        <v>54</v>
      </c>
    </row>
    <row r="162" spans="1:7" ht="18.75" x14ac:dyDescent="0.3">
      <c r="A162" s="35">
        <v>57</v>
      </c>
      <c r="B162" s="36">
        <v>4</v>
      </c>
      <c r="C162" s="36" t="s">
        <v>57</v>
      </c>
      <c r="D162" s="36" t="s">
        <v>58</v>
      </c>
      <c r="E162" s="36" t="s">
        <v>54</v>
      </c>
      <c r="F162" s="36">
        <v>89000</v>
      </c>
      <c r="G162" s="37" t="s">
        <v>54</v>
      </c>
    </row>
    <row r="163" spans="1:7" ht="18.75" x14ac:dyDescent="0.3">
      <c r="A163" s="35">
        <v>57</v>
      </c>
      <c r="B163" s="36">
        <v>4</v>
      </c>
      <c r="C163" s="36" t="s">
        <v>57</v>
      </c>
      <c r="D163" s="36" t="s">
        <v>58</v>
      </c>
      <c r="E163" s="36">
        <v>0.45</v>
      </c>
      <c r="F163" s="36">
        <v>89000</v>
      </c>
      <c r="G163" s="37" t="s">
        <v>63</v>
      </c>
    </row>
    <row r="164" spans="1:7" ht="18.75" x14ac:dyDescent="0.3">
      <c r="A164" s="35">
        <v>57</v>
      </c>
      <c r="B164" s="36">
        <v>4</v>
      </c>
      <c r="C164" s="36" t="s">
        <v>57</v>
      </c>
      <c r="D164" s="36" t="s">
        <v>58</v>
      </c>
      <c r="E164" s="36">
        <v>0.08</v>
      </c>
      <c r="F164" s="36">
        <v>89000</v>
      </c>
      <c r="G164" s="37" t="s">
        <v>63</v>
      </c>
    </row>
    <row r="165" spans="1:7" ht="18.75" x14ac:dyDescent="0.3">
      <c r="A165" s="35">
        <v>57</v>
      </c>
      <c r="B165" s="36">
        <v>4</v>
      </c>
      <c r="C165" s="36" t="s">
        <v>57</v>
      </c>
      <c r="D165" s="36">
        <v>20</v>
      </c>
      <c r="E165" s="36" t="s">
        <v>54</v>
      </c>
      <c r="F165" s="36">
        <v>89000</v>
      </c>
      <c r="G165" s="37" t="s">
        <v>54</v>
      </c>
    </row>
    <row r="166" spans="1:7" ht="18.75" x14ac:dyDescent="0.3">
      <c r="A166" s="35">
        <v>57</v>
      </c>
      <c r="B166" s="36">
        <v>4</v>
      </c>
      <c r="C166" s="36" t="s">
        <v>56</v>
      </c>
      <c r="D166" s="36" t="s">
        <v>58</v>
      </c>
      <c r="E166" s="36" t="s">
        <v>54</v>
      </c>
      <c r="F166" s="36">
        <v>89000</v>
      </c>
      <c r="G166" s="37" t="s">
        <v>54</v>
      </c>
    </row>
    <row r="167" spans="1:7" ht="18.75" x14ac:dyDescent="0.3">
      <c r="A167" s="38">
        <v>57</v>
      </c>
      <c r="B167" s="39">
        <v>5</v>
      </c>
      <c r="C167" s="39" t="s">
        <v>73</v>
      </c>
      <c r="D167" s="39">
        <v>20</v>
      </c>
      <c r="E167" s="36" t="s">
        <v>54</v>
      </c>
      <c r="F167" s="39" t="s">
        <v>55</v>
      </c>
      <c r="G167" s="40" t="s">
        <v>54</v>
      </c>
    </row>
    <row r="168" spans="1:7" ht="18.75" x14ac:dyDescent="0.3">
      <c r="A168" s="38">
        <v>57</v>
      </c>
      <c r="B168" s="39">
        <v>5</v>
      </c>
      <c r="C168" s="39" t="s">
        <v>74</v>
      </c>
      <c r="D168" s="39" t="s">
        <v>31</v>
      </c>
      <c r="E168" s="39">
        <v>4.7300000000000004</v>
      </c>
      <c r="F168" s="39" t="s">
        <v>55</v>
      </c>
      <c r="G168" s="40" t="s">
        <v>54</v>
      </c>
    </row>
    <row r="169" spans="1:7" ht="18.75" x14ac:dyDescent="0.3">
      <c r="A169" s="35">
        <v>57</v>
      </c>
      <c r="B169" s="36">
        <v>5</v>
      </c>
      <c r="C169" s="36" t="s">
        <v>53</v>
      </c>
      <c r="D169" s="36">
        <v>20</v>
      </c>
      <c r="E169" s="36" t="s">
        <v>54</v>
      </c>
      <c r="F169" s="36">
        <v>79500</v>
      </c>
      <c r="G169" s="37" t="s">
        <v>54</v>
      </c>
    </row>
    <row r="170" spans="1:7" ht="18.75" x14ac:dyDescent="0.3">
      <c r="A170" s="35">
        <v>57</v>
      </c>
      <c r="B170" s="36">
        <v>5</v>
      </c>
      <c r="C170" s="36" t="s">
        <v>57</v>
      </c>
      <c r="D170" s="36">
        <v>20</v>
      </c>
      <c r="E170" s="36" t="s">
        <v>54</v>
      </c>
      <c r="F170" s="36">
        <v>89000</v>
      </c>
      <c r="G170" s="37" t="s">
        <v>54</v>
      </c>
    </row>
    <row r="171" spans="1:7" ht="18.75" x14ac:dyDescent="0.3">
      <c r="A171" s="35">
        <v>57</v>
      </c>
      <c r="B171" s="36">
        <v>5</v>
      </c>
      <c r="C171" s="36" t="s">
        <v>57</v>
      </c>
      <c r="D171" s="36" t="s">
        <v>58</v>
      </c>
      <c r="E171" s="36" t="s">
        <v>54</v>
      </c>
      <c r="F171" s="36">
        <v>89000</v>
      </c>
      <c r="G171" s="37" t="s">
        <v>54</v>
      </c>
    </row>
    <row r="172" spans="1:7" ht="18.75" x14ac:dyDescent="0.3">
      <c r="A172" s="35">
        <v>57</v>
      </c>
      <c r="B172" s="36">
        <v>5</v>
      </c>
      <c r="C172" s="36" t="s">
        <v>61</v>
      </c>
      <c r="D172" s="36" t="s">
        <v>58</v>
      </c>
      <c r="E172" s="36" t="s">
        <v>54</v>
      </c>
      <c r="F172" s="36">
        <v>89000</v>
      </c>
      <c r="G172" s="37" t="s">
        <v>54</v>
      </c>
    </row>
    <row r="173" spans="1:7" ht="18.75" x14ac:dyDescent="0.3">
      <c r="A173" s="35">
        <v>57</v>
      </c>
      <c r="B173" s="36">
        <v>6</v>
      </c>
      <c r="C173" s="36" t="s">
        <v>57</v>
      </c>
      <c r="D173" s="36" t="s">
        <v>59</v>
      </c>
      <c r="E173" s="36">
        <v>0.26800000000000002</v>
      </c>
      <c r="F173" s="36">
        <v>160000</v>
      </c>
      <c r="G173" s="37" t="s">
        <v>62</v>
      </c>
    </row>
    <row r="174" spans="1:7" ht="18.75" x14ac:dyDescent="0.3">
      <c r="A174" s="38">
        <v>57</v>
      </c>
      <c r="B174" s="39">
        <v>6</v>
      </c>
      <c r="C174" s="39" t="s">
        <v>73</v>
      </c>
      <c r="D174" s="39" t="s">
        <v>31</v>
      </c>
      <c r="E174" s="39">
        <v>9.9</v>
      </c>
      <c r="F174" s="39" t="s">
        <v>55</v>
      </c>
      <c r="G174" s="40" t="s">
        <v>54</v>
      </c>
    </row>
    <row r="175" spans="1:7" ht="18.75" x14ac:dyDescent="0.3">
      <c r="A175" s="38">
        <v>57</v>
      </c>
      <c r="B175" s="39">
        <v>5</v>
      </c>
      <c r="C175" s="39" t="s">
        <v>74</v>
      </c>
      <c r="D175" s="39" t="s">
        <v>31</v>
      </c>
      <c r="E175" s="39">
        <v>10.11</v>
      </c>
      <c r="F175" s="39" t="s">
        <v>55</v>
      </c>
      <c r="G175" s="40" t="s">
        <v>54</v>
      </c>
    </row>
    <row r="176" spans="1:7" ht="18.75" x14ac:dyDescent="0.3">
      <c r="A176" s="38">
        <v>57</v>
      </c>
      <c r="B176" s="39">
        <v>6</v>
      </c>
      <c r="C176" s="39" t="s">
        <v>73</v>
      </c>
      <c r="D176" s="39">
        <v>20</v>
      </c>
      <c r="E176" s="36" t="s">
        <v>54</v>
      </c>
      <c r="F176" s="39" t="s">
        <v>55</v>
      </c>
      <c r="G176" s="40" t="s">
        <v>54</v>
      </c>
    </row>
    <row r="177" spans="1:7" ht="18.75" x14ac:dyDescent="0.3">
      <c r="A177" s="35">
        <v>57</v>
      </c>
      <c r="B177" s="36">
        <v>6</v>
      </c>
      <c r="C177" s="36" t="s">
        <v>57</v>
      </c>
      <c r="D177" s="36" t="s">
        <v>58</v>
      </c>
      <c r="E177" s="36" t="s">
        <v>54</v>
      </c>
      <c r="F177" s="36">
        <v>89000</v>
      </c>
      <c r="G177" s="37" t="s">
        <v>54</v>
      </c>
    </row>
    <row r="178" spans="1:7" ht="18.75" x14ac:dyDescent="0.3">
      <c r="A178" s="38">
        <v>57</v>
      </c>
      <c r="B178" s="39">
        <v>6</v>
      </c>
      <c r="C178" s="39" t="s">
        <v>61</v>
      </c>
      <c r="D178" s="39" t="s">
        <v>69</v>
      </c>
      <c r="E178" s="39">
        <v>1.08</v>
      </c>
      <c r="F178" s="39" t="s">
        <v>55</v>
      </c>
      <c r="G178" s="40" t="s">
        <v>60</v>
      </c>
    </row>
    <row r="179" spans="1:7" ht="18.75" x14ac:dyDescent="0.3">
      <c r="A179" s="63">
        <v>57</v>
      </c>
      <c r="B179" s="64">
        <v>6</v>
      </c>
      <c r="C179" s="64" t="s">
        <v>57</v>
      </c>
      <c r="D179" s="64" t="s">
        <v>59</v>
      </c>
      <c r="E179" s="64">
        <f>0.531-0.13</f>
        <v>0.40100000000000002</v>
      </c>
      <c r="F179" s="64">
        <v>145000</v>
      </c>
      <c r="G179" s="65" t="s">
        <v>63</v>
      </c>
    </row>
    <row r="180" spans="1:7" ht="18.75" x14ac:dyDescent="0.3">
      <c r="A180" s="38">
        <v>57</v>
      </c>
      <c r="B180" s="39">
        <v>7</v>
      </c>
      <c r="C180" s="39" t="s">
        <v>57</v>
      </c>
      <c r="D180" s="39" t="s">
        <v>75</v>
      </c>
      <c r="E180" s="39">
        <v>7.0000000000000007E-2</v>
      </c>
      <c r="F180" s="39">
        <v>110000</v>
      </c>
      <c r="G180" s="40" t="s">
        <v>63</v>
      </c>
    </row>
    <row r="181" spans="1:7" ht="18.75" x14ac:dyDescent="0.3">
      <c r="A181" s="35">
        <v>57</v>
      </c>
      <c r="B181" s="36">
        <v>8</v>
      </c>
      <c r="C181" s="36" t="s">
        <v>57</v>
      </c>
      <c r="D181" s="36" t="s">
        <v>58</v>
      </c>
      <c r="E181" s="36" t="s">
        <v>54</v>
      </c>
      <c r="F181" s="36">
        <v>89000</v>
      </c>
      <c r="G181" s="37" t="s">
        <v>54</v>
      </c>
    </row>
    <row r="182" spans="1:7" ht="18.75" x14ac:dyDescent="0.3">
      <c r="A182" s="44">
        <v>57</v>
      </c>
      <c r="B182" s="45">
        <v>9</v>
      </c>
      <c r="C182" s="45" t="s">
        <v>65</v>
      </c>
      <c r="D182" s="45" t="s">
        <v>75</v>
      </c>
      <c r="E182" s="45">
        <v>6.0910000000000002</v>
      </c>
      <c r="F182" s="45" t="s">
        <v>55</v>
      </c>
      <c r="G182" s="46" t="s">
        <v>66</v>
      </c>
    </row>
    <row r="183" spans="1:7" ht="18.75" x14ac:dyDescent="0.3">
      <c r="A183" s="38">
        <v>57</v>
      </c>
      <c r="B183" s="39">
        <v>10</v>
      </c>
      <c r="C183" s="39" t="s">
        <v>74</v>
      </c>
      <c r="D183" s="39" t="s">
        <v>31</v>
      </c>
      <c r="E183" s="39">
        <v>4.32</v>
      </c>
      <c r="F183" s="39" t="s">
        <v>55</v>
      </c>
      <c r="G183" s="40" t="s">
        <v>54</v>
      </c>
    </row>
    <row r="184" spans="1:7" ht="18.75" x14ac:dyDescent="0.3">
      <c r="A184" s="38">
        <v>57</v>
      </c>
      <c r="B184" s="39">
        <v>10</v>
      </c>
      <c r="C184" s="39" t="s">
        <v>57</v>
      </c>
      <c r="D184" s="39" t="s">
        <v>59</v>
      </c>
      <c r="E184" s="39">
        <f>9.23-0.12</f>
        <v>9.1100000000000012</v>
      </c>
      <c r="F184" s="39">
        <v>145000</v>
      </c>
      <c r="G184" s="40" t="s">
        <v>63</v>
      </c>
    </row>
    <row r="185" spans="1:7" ht="18.75" x14ac:dyDescent="0.3">
      <c r="A185" s="41">
        <v>57</v>
      </c>
      <c r="B185" s="42">
        <v>11</v>
      </c>
      <c r="C185" s="42" t="s">
        <v>57</v>
      </c>
      <c r="D185" s="42" t="s">
        <v>59</v>
      </c>
      <c r="E185" s="42">
        <v>0.21</v>
      </c>
      <c r="F185" s="42">
        <v>145000</v>
      </c>
      <c r="G185" s="43" t="s">
        <v>64</v>
      </c>
    </row>
    <row r="186" spans="1:7" ht="18.75" x14ac:dyDescent="0.3">
      <c r="A186" s="50">
        <v>57</v>
      </c>
      <c r="B186" s="51">
        <v>11</v>
      </c>
      <c r="C186" s="51" t="s">
        <v>61</v>
      </c>
      <c r="D186" s="51" t="s">
        <v>59</v>
      </c>
      <c r="E186" s="51">
        <v>1.07</v>
      </c>
      <c r="F186" s="51" t="s">
        <v>55</v>
      </c>
      <c r="G186" s="52" t="s">
        <v>60</v>
      </c>
    </row>
    <row r="187" spans="1:7" ht="18.75" x14ac:dyDescent="0.3">
      <c r="A187" s="50">
        <v>57</v>
      </c>
      <c r="B187" s="51">
        <v>11</v>
      </c>
      <c r="C187" s="51" t="s">
        <v>57</v>
      </c>
      <c r="D187" s="51" t="s">
        <v>59</v>
      </c>
      <c r="E187" s="51">
        <v>0.216</v>
      </c>
      <c r="F187" s="51" t="s">
        <v>55</v>
      </c>
      <c r="G187" s="52" t="s">
        <v>60</v>
      </c>
    </row>
    <row r="188" spans="1:7" ht="18.75" x14ac:dyDescent="0.3">
      <c r="A188" s="35">
        <v>57</v>
      </c>
      <c r="B188" s="36">
        <v>11</v>
      </c>
      <c r="C188" s="36" t="s">
        <v>57</v>
      </c>
      <c r="D188" s="36" t="s">
        <v>59</v>
      </c>
      <c r="E188" s="36">
        <v>0.25</v>
      </c>
      <c r="F188" s="36">
        <v>145000</v>
      </c>
      <c r="G188" s="37" t="s">
        <v>63</v>
      </c>
    </row>
    <row r="189" spans="1:7" ht="18.75" x14ac:dyDescent="0.3">
      <c r="A189" s="35">
        <v>57</v>
      </c>
      <c r="B189" s="36">
        <v>12</v>
      </c>
      <c r="C189" s="36" t="s">
        <v>57</v>
      </c>
      <c r="D189" s="36" t="s">
        <v>59</v>
      </c>
      <c r="E189" s="36">
        <v>2.391</v>
      </c>
      <c r="F189" s="36">
        <v>160000</v>
      </c>
      <c r="G189" s="37" t="s">
        <v>62</v>
      </c>
    </row>
    <row r="190" spans="1:7" ht="18.75" x14ac:dyDescent="0.3">
      <c r="A190" s="38">
        <v>57</v>
      </c>
      <c r="B190" s="39">
        <v>12</v>
      </c>
      <c r="C190" s="39" t="s">
        <v>57</v>
      </c>
      <c r="D190" s="39" t="s">
        <v>59</v>
      </c>
      <c r="E190" s="39">
        <v>0.31</v>
      </c>
      <c r="F190" s="39">
        <v>145000</v>
      </c>
      <c r="G190" s="40" t="s">
        <v>63</v>
      </c>
    </row>
    <row r="191" spans="1:7" ht="18.75" x14ac:dyDescent="0.3">
      <c r="A191" s="41">
        <v>57</v>
      </c>
      <c r="B191" s="42">
        <v>12</v>
      </c>
      <c r="C191" s="42" t="s">
        <v>57</v>
      </c>
      <c r="D191" s="42" t="s">
        <v>59</v>
      </c>
      <c r="E191" s="42">
        <v>1.4179999999999999</v>
      </c>
      <c r="F191" s="42">
        <v>145000</v>
      </c>
      <c r="G191" s="43" t="s">
        <v>64</v>
      </c>
    </row>
    <row r="192" spans="1:7" ht="18.75" x14ac:dyDescent="0.3">
      <c r="A192" s="44">
        <v>57</v>
      </c>
      <c r="B192" s="45">
        <v>13</v>
      </c>
      <c r="C192" s="45" t="s">
        <v>65</v>
      </c>
      <c r="D192" s="45" t="s">
        <v>59</v>
      </c>
      <c r="E192" s="45">
        <v>0.72</v>
      </c>
      <c r="F192" s="45" t="s">
        <v>55</v>
      </c>
      <c r="G192" s="46" t="s">
        <v>66</v>
      </c>
    </row>
    <row r="193" spans="1:7" ht="18.75" x14ac:dyDescent="0.3">
      <c r="A193" s="35">
        <v>60</v>
      </c>
      <c r="B193" s="36">
        <v>3</v>
      </c>
      <c r="C193" s="36" t="s">
        <v>53</v>
      </c>
      <c r="D193" s="36">
        <v>20</v>
      </c>
      <c r="E193" s="36" t="s">
        <v>54</v>
      </c>
      <c r="F193" s="36" t="s">
        <v>55</v>
      </c>
      <c r="G193" s="37" t="s">
        <v>54</v>
      </c>
    </row>
    <row r="194" spans="1:7" ht="18.75" x14ac:dyDescent="0.3">
      <c r="A194" s="35">
        <v>60</v>
      </c>
      <c r="B194" s="36">
        <v>3</v>
      </c>
      <c r="C194" s="36" t="s">
        <v>57</v>
      </c>
      <c r="D194" s="36">
        <v>20</v>
      </c>
      <c r="E194" s="36" t="s">
        <v>54</v>
      </c>
      <c r="F194" s="36" t="s">
        <v>55</v>
      </c>
      <c r="G194" s="37" t="s">
        <v>54</v>
      </c>
    </row>
    <row r="195" spans="1:7" ht="18.75" x14ac:dyDescent="0.3">
      <c r="A195" s="35">
        <v>60</v>
      </c>
      <c r="B195" s="36">
        <v>3</v>
      </c>
      <c r="C195" s="36" t="s">
        <v>57</v>
      </c>
      <c r="D195" s="36" t="s">
        <v>58</v>
      </c>
      <c r="E195" s="36" t="s">
        <v>54</v>
      </c>
      <c r="F195" s="36" t="s">
        <v>55</v>
      </c>
      <c r="G195" s="37" t="s">
        <v>54</v>
      </c>
    </row>
    <row r="196" spans="1:7" ht="18.75" x14ac:dyDescent="0.3">
      <c r="A196" s="35">
        <v>60</v>
      </c>
      <c r="B196" s="36">
        <v>3.5</v>
      </c>
      <c r="C196" s="36" t="s">
        <v>53</v>
      </c>
      <c r="D196" s="36">
        <v>20</v>
      </c>
      <c r="E196" s="36" t="s">
        <v>54</v>
      </c>
      <c r="F196" s="36">
        <v>79500</v>
      </c>
      <c r="G196" s="37" t="s">
        <v>54</v>
      </c>
    </row>
    <row r="197" spans="1:7" ht="18.75" x14ac:dyDescent="0.3">
      <c r="A197" s="35">
        <v>60</v>
      </c>
      <c r="B197" s="36">
        <v>3.5</v>
      </c>
      <c r="C197" s="36" t="s">
        <v>65</v>
      </c>
      <c r="D197" s="36">
        <v>20</v>
      </c>
      <c r="E197" s="36" t="s">
        <v>54</v>
      </c>
      <c r="F197" s="36">
        <v>89000</v>
      </c>
      <c r="G197" s="37" t="s">
        <v>54</v>
      </c>
    </row>
    <row r="198" spans="1:7" ht="18.75" x14ac:dyDescent="0.3">
      <c r="A198" s="35">
        <v>60</v>
      </c>
      <c r="B198" s="36">
        <v>3.5</v>
      </c>
      <c r="C198" s="36" t="s">
        <v>65</v>
      </c>
      <c r="D198" s="36" t="s">
        <v>58</v>
      </c>
      <c r="E198" s="36" t="s">
        <v>54</v>
      </c>
      <c r="F198" s="36">
        <v>89000</v>
      </c>
      <c r="G198" s="37" t="s">
        <v>54</v>
      </c>
    </row>
    <row r="199" spans="1:7" ht="18.75" x14ac:dyDescent="0.3">
      <c r="A199" s="35">
        <v>60</v>
      </c>
      <c r="B199" s="36">
        <v>4</v>
      </c>
      <c r="C199" s="36" t="s">
        <v>53</v>
      </c>
      <c r="D199" s="36">
        <v>20</v>
      </c>
      <c r="E199" s="36" t="s">
        <v>54</v>
      </c>
      <c r="F199" s="36">
        <v>79500</v>
      </c>
      <c r="G199" s="37" t="s">
        <v>54</v>
      </c>
    </row>
    <row r="200" spans="1:7" ht="18.75" x14ac:dyDescent="0.3">
      <c r="A200" s="35">
        <v>60</v>
      </c>
      <c r="B200" s="36">
        <v>4</v>
      </c>
      <c r="C200" s="36" t="s">
        <v>57</v>
      </c>
      <c r="D200" s="36">
        <v>20</v>
      </c>
      <c r="E200" s="36" t="s">
        <v>54</v>
      </c>
      <c r="F200" s="36">
        <v>89000</v>
      </c>
      <c r="G200" s="37" t="s">
        <v>54</v>
      </c>
    </row>
    <row r="201" spans="1:7" ht="18.75" x14ac:dyDescent="0.3">
      <c r="A201" s="35">
        <v>60</v>
      </c>
      <c r="B201" s="36">
        <v>4</v>
      </c>
      <c r="C201" s="36" t="s">
        <v>57</v>
      </c>
      <c r="D201" s="36" t="s">
        <v>58</v>
      </c>
      <c r="E201" s="36" t="s">
        <v>54</v>
      </c>
      <c r="F201" s="36">
        <v>89000</v>
      </c>
      <c r="G201" s="37" t="s">
        <v>54</v>
      </c>
    </row>
    <row r="202" spans="1:7" ht="18.75" x14ac:dyDescent="0.3">
      <c r="A202" s="35">
        <v>60</v>
      </c>
      <c r="B202" s="36">
        <v>4</v>
      </c>
      <c r="C202" s="36" t="s">
        <v>57</v>
      </c>
      <c r="D202" s="36" t="s">
        <v>58</v>
      </c>
      <c r="E202" s="36" t="s">
        <v>54</v>
      </c>
      <c r="F202" s="36">
        <v>89000</v>
      </c>
      <c r="G202" s="37" t="s">
        <v>54</v>
      </c>
    </row>
    <row r="203" spans="1:7" ht="18.75" x14ac:dyDescent="0.3">
      <c r="A203" s="50">
        <v>60</v>
      </c>
      <c r="B203" s="51">
        <v>4.5</v>
      </c>
      <c r="C203" s="51" t="s">
        <v>61</v>
      </c>
      <c r="D203" s="51" t="s">
        <v>59</v>
      </c>
      <c r="E203" s="51">
        <v>0.17</v>
      </c>
      <c r="F203" s="51" t="s">
        <v>55</v>
      </c>
      <c r="G203" s="52" t="s">
        <v>60</v>
      </c>
    </row>
    <row r="204" spans="1:7" ht="18.75" x14ac:dyDescent="0.3">
      <c r="A204" s="35">
        <v>60</v>
      </c>
      <c r="B204" s="36">
        <v>4.5</v>
      </c>
      <c r="C204" s="36" t="s">
        <v>57</v>
      </c>
      <c r="D204" s="36" t="s">
        <v>58</v>
      </c>
      <c r="E204" s="36" t="s">
        <v>54</v>
      </c>
      <c r="F204" s="36">
        <v>89000</v>
      </c>
      <c r="G204" s="37" t="s">
        <v>54</v>
      </c>
    </row>
    <row r="205" spans="1:7" ht="18.75" x14ac:dyDescent="0.3">
      <c r="A205" s="35">
        <v>60</v>
      </c>
      <c r="B205" s="36">
        <v>5</v>
      </c>
      <c r="C205" s="36" t="s">
        <v>57</v>
      </c>
      <c r="D205" s="36" t="s">
        <v>58</v>
      </c>
      <c r="E205" s="36" t="s">
        <v>54</v>
      </c>
      <c r="F205" s="36">
        <v>89000</v>
      </c>
      <c r="G205" s="37" t="s">
        <v>54</v>
      </c>
    </row>
    <row r="206" spans="1:7" ht="18.75" x14ac:dyDescent="0.3">
      <c r="A206" s="50">
        <v>60</v>
      </c>
      <c r="B206" s="51">
        <v>5.5</v>
      </c>
      <c r="C206" s="51" t="s">
        <v>61</v>
      </c>
      <c r="D206" s="51" t="s">
        <v>59</v>
      </c>
      <c r="E206" s="51">
        <v>0.82899999999999996</v>
      </c>
      <c r="F206" s="51" t="s">
        <v>55</v>
      </c>
      <c r="G206" s="52" t="s">
        <v>60</v>
      </c>
    </row>
    <row r="207" spans="1:7" ht="18.75" x14ac:dyDescent="0.3">
      <c r="A207" s="50">
        <v>60</v>
      </c>
      <c r="B207" s="51">
        <v>5.5</v>
      </c>
      <c r="C207" s="51" t="s">
        <v>65</v>
      </c>
      <c r="D207" s="51" t="s">
        <v>59</v>
      </c>
      <c r="E207" s="51">
        <v>3.2639999999999998</v>
      </c>
      <c r="F207" s="51" t="s">
        <v>55</v>
      </c>
      <c r="G207" s="52" t="s">
        <v>60</v>
      </c>
    </row>
    <row r="208" spans="1:7" ht="18.75" x14ac:dyDescent="0.3">
      <c r="A208" s="35">
        <v>60</v>
      </c>
      <c r="B208" s="36">
        <v>5.5</v>
      </c>
      <c r="C208" s="36" t="s">
        <v>57</v>
      </c>
      <c r="D208" s="36" t="s">
        <v>58</v>
      </c>
      <c r="E208" s="36" t="s">
        <v>54</v>
      </c>
      <c r="F208" s="36">
        <v>89000</v>
      </c>
      <c r="G208" s="37" t="s">
        <v>54</v>
      </c>
    </row>
    <row r="209" spans="1:7" ht="18.75" x14ac:dyDescent="0.3">
      <c r="A209" s="50">
        <v>60</v>
      </c>
      <c r="B209" s="51">
        <v>6</v>
      </c>
      <c r="C209" s="51" t="s">
        <v>65</v>
      </c>
      <c r="D209" s="51" t="s">
        <v>59</v>
      </c>
      <c r="E209" s="51">
        <v>0.48699999999999999</v>
      </c>
      <c r="F209" s="51" t="s">
        <v>55</v>
      </c>
      <c r="G209" s="52" t="s">
        <v>60</v>
      </c>
    </row>
    <row r="210" spans="1:7" ht="18.75" x14ac:dyDescent="0.3">
      <c r="A210" s="38">
        <v>60</v>
      </c>
      <c r="B210" s="39">
        <v>6</v>
      </c>
      <c r="C210" s="39" t="s">
        <v>57</v>
      </c>
      <c r="D210" s="39" t="s">
        <v>59</v>
      </c>
      <c r="E210" s="39">
        <v>0.05</v>
      </c>
      <c r="F210" s="39">
        <v>145000</v>
      </c>
      <c r="G210" s="40" t="s">
        <v>63</v>
      </c>
    </row>
    <row r="211" spans="1:7" ht="18.75" x14ac:dyDescent="0.3">
      <c r="A211" s="63">
        <v>60</v>
      </c>
      <c r="B211" s="64">
        <v>6</v>
      </c>
      <c r="C211" s="64" t="s">
        <v>65</v>
      </c>
      <c r="D211" s="64" t="s">
        <v>59</v>
      </c>
      <c r="E211" s="64">
        <v>0.19400000000000001</v>
      </c>
      <c r="F211" s="64">
        <v>140000</v>
      </c>
      <c r="G211" s="65" t="s">
        <v>63</v>
      </c>
    </row>
    <row r="212" spans="1:7" ht="18.75" x14ac:dyDescent="0.3">
      <c r="A212" s="63">
        <v>60</v>
      </c>
      <c r="B212" s="64">
        <v>6</v>
      </c>
      <c r="C212" s="64" t="s">
        <v>65</v>
      </c>
      <c r="D212" s="64" t="s">
        <v>59</v>
      </c>
      <c r="E212" s="64">
        <f>2.85-0.55</f>
        <v>2.2999999999999998</v>
      </c>
      <c r="F212" s="64">
        <v>140000</v>
      </c>
      <c r="G212" s="65" t="s">
        <v>63</v>
      </c>
    </row>
    <row r="213" spans="1:7" ht="18.75" x14ac:dyDescent="0.3">
      <c r="A213" s="35">
        <v>60</v>
      </c>
      <c r="B213" s="36">
        <v>6</v>
      </c>
      <c r="C213" s="36" t="s">
        <v>57</v>
      </c>
      <c r="D213" s="36">
        <v>20</v>
      </c>
      <c r="E213" s="36" t="s">
        <v>54</v>
      </c>
      <c r="F213" s="36">
        <v>89000</v>
      </c>
      <c r="G213" s="37" t="s">
        <v>54</v>
      </c>
    </row>
    <row r="214" spans="1:7" ht="18.75" x14ac:dyDescent="0.3">
      <c r="A214" s="35">
        <v>60</v>
      </c>
      <c r="B214" s="36">
        <v>6</v>
      </c>
      <c r="C214" s="36" t="s">
        <v>57</v>
      </c>
      <c r="D214" s="36" t="s">
        <v>58</v>
      </c>
      <c r="E214" s="36" t="s">
        <v>54</v>
      </c>
      <c r="F214" s="36">
        <v>89000</v>
      </c>
      <c r="G214" s="37" t="s">
        <v>54</v>
      </c>
    </row>
    <row r="215" spans="1:7" ht="18.75" x14ac:dyDescent="0.3">
      <c r="A215" s="35">
        <v>60</v>
      </c>
      <c r="B215" s="36">
        <v>6</v>
      </c>
      <c r="C215" s="36" t="s">
        <v>61</v>
      </c>
      <c r="D215" s="36" t="s">
        <v>58</v>
      </c>
      <c r="E215" s="36" t="s">
        <v>54</v>
      </c>
      <c r="F215" s="36">
        <v>89000</v>
      </c>
      <c r="G215" s="37" t="s">
        <v>54</v>
      </c>
    </row>
    <row r="216" spans="1:7" ht="18.75" x14ac:dyDescent="0.3">
      <c r="A216" s="38">
        <v>60</v>
      </c>
      <c r="B216" s="39">
        <v>7</v>
      </c>
      <c r="C216" s="39" t="s">
        <v>57</v>
      </c>
      <c r="D216" s="39" t="s">
        <v>59</v>
      </c>
      <c r="E216" s="39">
        <v>1.01</v>
      </c>
      <c r="F216" s="39">
        <v>135000</v>
      </c>
      <c r="G216" s="40" t="s">
        <v>63</v>
      </c>
    </row>
    <row r="217" spans="1:7" ht="18.75" x14ac:dyDescent="0.3">
      <c r="A217" s="35">
        <v>63</v>
      </c>
      <c r="B217" s="36">
        <v>4</v>
      </c>
      <c r="C217" s="36" t="s">
        <v>57</v>
      </c>
      <c r="D217" s="36" t="s">
        <v>58</v>
      </c>
      <c r="E217" s="36" t="s">
        <v>54</v>
      </c>
      <c r="F217" s="36">
        <v>89000</v>
      </c>
      <c r="G217" s="37" t="s">
        <v>54</v>
      </c>
    </row>
    <row r="218" spans="1:7" ht="18.75" x14ac:dyDescent="0.3">
      <c r="A218" s="35">
        <v>76</v>
      </c>
      <c r="B218" s="36">
        <v>3</v>
      </c>
      <c r="C218" s="36" t="s">
        <v>53</v>
      </c>
      <c r="D218" s="36">
        <v>20</v>
      </c>
      <c r="E218" s="36" t="s">
        <v>54</v>
      </c>
      <c r="F218" s="36" t="s">
        <v>55</v>
      </c>
      <c r="G218" s="37" t="s">
        <v>54</v>
      </c>
    </row>
    <row r="219" spans="1:7" ht="18.75" x14ac:dyDescent="0.3">
      <c r="A219" s="35">
        <v>76</v>
      </c>
      <c r="B219" s="36">
        <v>3.5</v>
      </c>
      <c r="C219" s="36" t="s">
        <v>53</v>
      </c>
      <c r="D219" s="36">
        <v>20</v>
      </c>
      <c r="E219" s="36" t="s">
        <v>54</v>
      </c>
      <c r="F219" s="36">
        <v>79500</v>
      </c>
      <c r="G219" s="37" t="s">
        <v>54</v>
      </c>
    </row>
    <row r="220" spans="1:7" ht="18.75" x14ac:dyDescent="0.3">
      <c r="A220" s="38">
        <v>76</v>
      </c>
      <c r="B220" s="39">
        <v>4</v>
      </c>
      <c r="C220" s="39" t="s">
        <v>72</v>
      </c>
      <c r="D220" s="39" t="s">
        <v>31</v>
      </c>
      <c r="E220" s="39">
        <v>5.0999999999999996</v>
      </c>
      <c r="F220" s="39" t="s">
        <v>55</v>
      </c>
      <c r="G220" s="40" t="s">
        <v>54</v>
      </c>
    </row>
    <row r="221" spans="1:7" ht="18.75" x14ac:dyDescent="0.3">
      <c r="A221" s="35">
        <v>76</v>
      </c>
      <c r="B221" s="36">
        <v>4</v>
      </c>
      <c r="C221" s="36" t="s">
        <v>53</v>
      </c>
      <c r="D221" s="36">
        <v>20</v>
      </c>
      <c r="E221" s="36" t="s">
        <v>54</v>
      </c>
      <c r="F221" s="36">
        <v>79500</v>
      </c>
      <c r="G221" s="37" t="s">
        <v>54</v>
      </c>
    </row>
    <row r="222" spans="1:7" ht="18.75" x14ac:dyDescent="0.3">
      <c r="A222" s="35">
        <v>76</v>
      </c>
      <c r="B222" s="36">
        <v>4</v>
      </c>
      <c r="C222" s="36" t="s">
        <v>56</v>
      </c>
      <c r="D222" s="36" t="s">
        <v>58</v>
      </c>
      <c r="E222" s="36" t="s">
        <v>54</v>
      </c>
      <c r="F222" s="36">
        <v>89000</v>
      </c>
      <c r="G222" s="37" t="s">
        <v>54</v>
      </c>
    </row>
    <row r="223" spans="1:7" ht="18.75" x14ac:dyDescent="0.3">
      <c r="A223" s="35">
        <v>76</v>
      </c>
      <c r="B223" s="36">
        <v>4</v>
      </c>
      <c r="C223" s="36" t="s">
        <v>65</v>
      </c>
      <c r="D223" s="36">
        <v>20</v>
      </c>
      <c r="E223" s="36" t="s">
        <v>54</v>
      </c>
      <c r="F223" s="36">
        <v>89000</v>
      </c>
      <c r="G223" s="37" t="s">
        <v>54</v>
      </c>
    </row>
    <row r="224" spans="1:7" ht="18.75" x14ac:dyDescent="0.3">
      <c r="A224" s="35">
        <v>76</v>
      </c>
      <c r="B224" s="36">
        <v>4</v>
      </c>
      <c r="C224" s="36" t="s">
        <v>65</v>
      </c>
      <c r="D224" s="36" t="s">
        <v>58</v>
      </c>
      <c r="E224" s="36" t="s">
        <v>54</v>
      </c>
      <c r="F224" s="36">
        <v>89000</v>
      </c>
      <c r="G224" s="37" t="s">
        <v>54</v>
      </c>
    </row>
    <row r="225" spans="1:7" ht="18.75" x14ac:dyDescent="0.3">
      <c r="A225" s="35">
        <v>76</v>
      </c>
      <c r="B225" s="36">
        <v>5</v>
      </c>
      <c r="C225" s="36" t="s">
        <v>65</v>
      </c>
      <c r="D225" s="36">
        <v>20</v>
      </c>
      <c r="E225" s="36" t="s">
        <v>54</v>
      </c>
      <c r="F225" s="36">
        <v>89000</v>
      </c>
      <c r="G225" s="37" t="s">
        <v>54</v>
      </c>
    </row>
    <row r="226" spans="1:7" ht="18.75" x14ac:dyDescent="0.3">
      <c r="A226" s="35">
        <v>76</v>
      </c>
      <c r="B226" s="36">
        <v>5</v>
      </c>
      <c r="C226" s="36" t="s">
        <v>65</v>
      </c>
      <c r="D226" s="36" t="s">
        <v>58</v>
      </c>
      <c r="E226" s="36" t="s">
        <v>54</v>
      </c>
      <c r="F226" s="36">
        <v>89000</v>
      </c>
      <c r="G226" s="37" t="s">
        <v>54</v>
      </c>
    </row>
    <row r="227" spans="1:7" ht="18.75" x14ac:dyDescent="0.3">
      <c r="A227" s="50">
        <v>76</v>
      </c>
      <c r="B227" s="51">
        <v>6</v>
      </c>
      <c r="C227" s="51" t="s">
        <v>65</v>
      </c>
      <c r="D227" s="51" t="s">
        <v>59</v>
      </c>
      <c r="E227" s="51">
        <v>7.5999999999999998E-2</v>
      </c>
      <c r="F227" s="51" t="s">
        <v>55</v>
      </c>
      <c r="G227" s="52" t="s">
        <v>60</v>
      </c>
    </row>
    <row r="228" spans="1:7" ht="18.75" x14ac:dyDescent="0.3">
      <c r="A228" s="35">
        <v>76</v>
      </c>
      <c r="B228" s="36">
        <v>6</v>
      </c>
      <c r="C228" s="36" t="s">
        <v>65</v>
      </c>
      <c r="D228" s="36">
        <v>20</v>
      </c>
      <c r="E228" s="36" t="s">
        <v>54</v>
      </c>
      <c r="F228" s="36">
        <v>89000</v>
      </c>
      <c r="G228" s="37" t="s">
        <v>54</v>
      </c>
    </row>
    <row r="229" spans="1:7" ht="18.75" x14ac:dyDescent="0.3">
      <c r="A229" s="35">
        <v>76</v>
      </c>
      <c r="B229" s="36">
        <v>6</v>
      </c>
      <c r="C229" s="36" t="s">
        <v>65</v>
      </c>
      <c r="D229" s="36" t="s">
        <v>58</v>
      </c>
      <c r="E229" s="36" t="s">
        <v>54</v>
      </c>
      <c r="F229" s="36">
        <v>89000</v>
      </c>
      <c r="G229" s="37" t="s">
        <v>54</v>
      </c>
    </row>
    <row r="230" spans="1:7" ht="18.75" x14ac:dyDescent="0.3">
      <c r="A230" s="35">
        <v>76</v>
      </c>
      <c r="B230" s="36">
        <v>7</v>
      </c>
      <c r="C230" s="36" t="s">
        <v>57</v>
      </c>
      <c r="D230" s="36">
        <v>20</v>
      </c>
      <c r="E230" s="36" t="s">
        <v>54</v>
      </c>
      <c r="F230" s="36">
        <v>89000</v>
      </c>
      <c r="G230" s="37" t="s">
        <v>54</v>
      </c>
    </row>
    <row r="231" spans="1:7" ht="18.75" x14ac:dyDescent="0.3">
      <c r="A231" s="50">
        <v>76</v>
      </c>
      <c r="B231" s="51">
        <v>7</v>
      </c>
      <c r="C231" s="51" t="s">
        <v>65</v>
      </c>
      <c r="D231" s="51" t="s">
        <v>59</v>
      </c>
      <c r="E231" s="51">
        <v>0.46800000000000003</v>
      </c>
      <c r="F231" s="51" t="s">
        <v>55</v>
      </c>
      <c r="G231" s="52" t="s">
        <v>60</v>
      </c>
    </row>
    <row r="232" spans="1:7" ht="18.75" x14ac:dyDescent="0.3">
      <c r="A232" s="35">
        <v>76</v>
      </c>
      <c r="B232" s="36">
        <v>8</v>
      </c>
      <c r="C232" s="36" t="s">
        <v>57</v>
      </c>
      <c r="D232" s="36" t="s">
        <v>58</v>
      </c>
      <c r="E232" s="36" t="s">
        <v>54</v>
      </c>
      <c r="F232" s="36">
        <v>89000</v>
      </c>
      <c r="G232" s="37" t="s">
        <v>54</v>
      </c>
    </row>
    <row r="233" spans="1:7" ht="18.75" x14ac:dyDescent="0.3">
      <c r="A233" s="35">
        <v>76</v>
      </c>
      <c r="B233" s="36">
        <v>8</v>
      </c>
      <c r="C233" s="36" t="s">
        <v>61</v>
      </c>
      <c r="D233" s="36" t="s">
        <v>58</v>
      </c>
      <c r="E233" s="36" t="s">
        <v>54</v>
      </c>
      <c r="F233" s="36">
        <v>89000</v>
      </c>
      <c r="G233" s="37" t="s">
        <v>54</v>
      </c>
    </row>
    <row r="234" spans="1:7" ht="18.75" x14ac:dyDescent="0.3">
      <c r="A234" s="35">
        <v>76</v>
      </c>
      <c r="B234" s="36">
        <v>9</v>
      </c>
      <c r="C234" s="36" t="s">
        <v>65</v>
      </c>
      <c r="D234" s="36">
        <v>20</v>
      </c>
      <c r="E234" s="36" t="s">
        <v>54</v>
      </c>
      <c r="F234" s="36">
        <v>89000</v>
      </c>
      <c r="G234" s="37" t="s">
        <v>54</v>
      </c>
    </row>
    <row r="235" spans="1:7" ht="18.75" x14ac:dyDescent="0.3">
      <c r="A235" s="44">
        <v>76</v>
      </c>
      <c r="B235" s="45">
        <v>9</v>
      </c>
      <c r="C235" s="45" t="s">
        <v>65</v>
      </c>
      <c r="D235" s="45" t="s">
        <v>59</v>
      </c>
      <c r="E235" s="45">
        <v>1.329</v>
      </c>
      <c r="F235" s="45" t="s">
        <v>55</v>
      </c>
      <c r="G235" s="46" t="s">
        <v>66</v>
      </c>
    </row>
    <row r="236" spans="1:7" ht="18.75" x14ac:dyDescent="0.3">
      <c r="A236" s="44">
        <v>76</v>
      </c>
      <c r="B236" s="45">
        <v>9</v>
      </c>
      <c r="C236" s="45" t="s">
        <v>65</v>
      </c>
      <c r="D236" s="45" t="s">
        <v>75</v>
      </c>
      <c r="E236" s="45">
        <v>4.8570000000000002</v>
      </c>
      <c r="F236" s="45" t="s">
        <v>55</v>
      </c>
      <c r="G236" s="46" t="s">
        <v>66</v>
      </c>
    </row>
    <row r="237" spans="1:7" ht="18.75" x14ac:dyDescent="0.3">
      <c r="A237" s="35">
        <v>76</v>
      </c>
      <c r="B237" s="36">
        <v>10</v>
      </c>
      <c r="C237" s="36" t="s">
        <v>57</v>
      </c>
      <c r="D237" s="36" t="s">
        <v>59</v>
      </c>
      <c r="E237" s="36">
        <v>1.2729999999999999</v>
      </c>
      <c r="F237" s="36">
        <v>160000</v>
      </c>
      <c r="G237" s="37" t="s">
        <v>62</v>
      </c>
    </row>
    <row r="238" spans="1:7" ht="18.75" x14ac:dyDescent="0.3">
      <c r="A238" s="35">
        <v>76</v>
      </c>
      <c r="B238" s="36">
        <v>10</v>
      </c>
      <c r="C238" s="36" t="s">
        <v>65</v>
      </c>
      <c r="D238" s="36">
        <v>20</v>
      </c>
      <c r="E238" s="36" t="s">
        <v>54</v>
      </c>
      <c r="F238" s="36">
        <v>89000</v>
      </c>
      <c r="G238" s="37" t="s">
        <v>54</v>
      </c>
    </row>
    <row r="239" spans="1:7" ht="18.75" x14ac:dyDescent="0.3">
      <c r="A239" s="35">
        <v>76</v>
      </c>
      <c r="B239" s="36">
        <v>10</v>
      </c>
      <c r="C239" s="36" t="s">
        <v>65</v>
      </c>
      <c r="D239" s="36" t="s">
        <v>58</v>
      </c>
      <c r="E239" s="36" t="s">
        <v>54</v>
      </c>
      <c r="F239" s="36">
        <v>89000</v>
      </c>
      <c r="G239" s="37" t="s">
        <v>54</v>
      </c>
    </row>
    <row r="240" spans="1:7" ht="18.75" x14ac:dyDescent="0.3">
      <c r="A240" s="38">
        <v>76</v>
      </c>
      <c r="B240" s="39">
        <v>10</v>
      </c>
      <c r="C240" s="39" t="s">
        <v>57</v>
      </c>
      <c r="D240" s="39" t="s">
        <v>59</v>
      </c>
      <c r="E240" s="39">
        <v>0.08</v>
      </c>
      <c r="F240" s="39">
        <v>145000</v>
      </c>
      <c r="G240" s="40" t="s">
        <v>63</v>
      </c>
    </row>
    <row r="241" spans="1:7" ht="18.75" x14ac:dyDescent="0.3">
      <c r="A241" s="50">
        <v>76</v>
      </c>
      <c r="B241" s="51">
        <v>10</v>
      </c>
      <c r="C241" s="51" t="s">
        <v>61</v>
      </c>
      <c r="D241" s="51" t="s">
        <v>59</v>
      </c>
      <c r="E241" s="51">
        <v>5.7000000000000002E-2</v>
      </c>
      <c r="F241" s="51" t="s">
        <v>55</v>
      </c>
      <c r="G241" s="52" t="s">
        <v>60</v>
      </c>
    </row>
    <row r="242" spans="1:7" ht="18.75" x14ac:dyDescent="0.3">
      <c r="A242" s="50">
        <v>76</v>
      </c>
      <c r="B242" s="51">
        <v>10</v>
      </c>
      <c r="C242" s="51" t="s">
        <v>57</v>
      </c>
      <c r="D242" s="51" t="s">
        <v>69</v>
      </c>
      <c r="E242" s="51">
        <v>4.4660000000000002</v>
      </c>
      <c r="F242" s="51" t="s">
        <v>55</v>
      </c>
      <c r="G242" s="52" t="s">
        <v>60</v>
      </c>
    </row>
    <row r="243" spans="1:7" ht="18.75" x14ac:dyDescent="0.3">
      <c r="A243" s="50">
        <v>76</v>
      </c>
      <c r="B243" s="51">
        <v>11</v>
      </c>
      <c r="C243" s="51" t="s">
        <v>57</v>
      </c>
      <c r="D243" s="51" t="s">
        <v>59</v>
      </c>
      <c r="E243" s="51">
        <v>0.248</v>
      </c>
      <c r="F243" s="51">
        <v>160000</v>
      </c>
      <c r="G243" s="52" t="s">
        <v>62</v>
      </c>
    </row>
    <row r="244" spans="1:7" ht="18.75" x14ac:dyDescent="0.3">
      <c r="A244" s="38">
        <v>76</v>
      </c>
      <c r="B244" s="39">
        <v>12</v>
      </c>
      <c r="C244" s="39" t="s">
        <v>57</v>
      </c>
      <c r="D244" s="39" t="s">
        <v>59</v>
      </c>
      <c r="E244" s="39">
        <f>2.1-0.265-0.275</f>
        <v>1.56</v>
      </c>
      <c r="F244" s="39">
        <v>145000</v>
      </c>
      <c r="G244" s="40" t="s">
        <v>63</v>
      </c>
    </row>
    <row r="245" spans="1:7" ht="18.75" x14ac:dyDescent="0.3">
      <c r="A245" s="38">
        <v>76</v>
      </c>
      <c r="B245" s="39">
        <v>13</v>
      </c>
      <c r="C245" s="39" t="s">
        <v>57</v>
      </c>
      <c r="D245" s="39" t="s">
        <v>59</v>
      </c>
      <c r="E245" s="39">
        <v>0.42499999999999999</v>
      </c>
      <c r="F245" s="39">
        <v>160000</v>
      </c>
      <c r="G245" s="40" t="s">
        <v>62</v>
      </c>
    </row>
    <row r="246" spans="1:7" ht="18.75" x14ac:dyDescent="0.3">
      <c r="A246" s="63">
        <v>76</v>
      </c>
      <c r="B246" s="64">
        <v>13</v>
      </c>
      <c r="C246" s="64" t="s">
        <v>57</v>
      </c>
      <c r="D246" s="64" t="s">
        <v>59</v>
      </c>
      <c r="E246" s="64">
        <f>0.6-0.122</f>
        <v>0.47799999999999998</v>
      </c>
      <c r="F246" s="64">
        <v>135000</v>
      </c>
      <c r="G246" s="66" t="s">
        <v>63</v>
      </c>
    </row>
    <row r="247" spans="1:7" ht="18.75" x14ac:dyDescent="0.3">
      <c r="A247" s="67">
        <v>76</v>
      </c>
      <c r="B247" s="68">
        <v>13</v>
      </c>
      <c r="C247" s="68" t="s">
        <v>57</v>
      </c>
      <c r="D247" s="68" t="s">
        <v>59</v>
      </c>
      <c r="E247" s="68">
        <f>0.985+0.198+-0.206-0.26</f>
        <v>0.71700000000000008</v>
      </c>
      <c r="F247" s="68">
        <v>135000</v>
      </c>
      <c r="G247" s="69" t="s">
        <v>63</v>
      </c>
    </row>
    <row r="248" spans="1:7" ht="18.75" x14ac:dyDescent="0.3">
      <c r="A248" s="50">
        <v>76</v>
      </c>
      <c r="B248" s="51">
        <v>16</v>
      </c>
      <c r="C248" s="51" t="s">
        <v>57</v>
      </c>
      <c r="D248" s="51" t="s">
        <v>69</v>
      </c>
      <c r="E248" s="51">
        <v>4.6180000000000003</v>
      </c>
      <c r="F248" s="51" t="s">
        <v>55</v>
      </c>
      <c r="G248" s="70" t="s">
        <v>60</v>
      </c>
    </row>
    <row r="249" spans="1:7" ht="18.75" x14ac:dyDescent="0.3">
      <c r="A249" s="35">
        <v>83</v>
      </c>
      <c r="B249" s="36">
        <v>3.5</v>
      </c>
      <c r="C249" s="36" t="s">
        <v>53</v>
      </c>
      <c r="D249" s="36">
        <v>20</v>
      </c>
      <c r="E249" s="36" t="s">
        <v>54</v>
      </c>
      <c r="F249" s="36">
        <v>79500</v>
      </c>
      <c r="G249" s="37" t="s">
        <v>54</v>
      </c>
    </row>
    <row r="250" spans="1:7" ht="18.75" x14ac:dyDescent="0.3">
      <c r="A250" s="35">
        <v>83</v>
      </c>
      <c r="B250" s="36">
        <v>3.5</v>
      </c>
      <c r="C250" s="36" t="s">
        <v>57</v>
      </c>
      <c r="D250" s="36">
        <v>20</v>
      </c>
      <c r="E250" s="36" t="s">
        <v>54</v>
      </c>
      <c r="F250" s="36">
        <v>89000</v>
      </c>
      <c r="G250" s="37" t="s">
        <v>54</v>
      </c>
    </row>
    <row r="251" spans="1:7" ht="18.75" x14ac:dyDescent="0.3">
      <c r="A251" s="35">
        <v>83</v>
      </c>
      <c r="B251" s="36">
        <v>3.5</v>
      </c>
      <c r="C251" s="36" t="s">
        <v>57</v>
      </c>
      <c r="D251" s="36" t="s">
        <v>58</v>
      </c>
      <c r="E251" s="36" t="s">
        <v>54</v>
      </c>
      <c r="F251" s="36">
        <v>89000</v>
      </c>
      <c r="G251" s="37" t="s">
        <v>54</v>
      </c>
    </row>
    <row r="252" spans="1:7" ht="18.75" x14ac:dyDescent="0.3">
      <c r="A252" s="35">
        <v>83</v>
      </c>
      <c r="B252" s="36">
        <v>4</v>
      </c>
      <c r="C252" s="36" t="s">
        <v>53</v>
      </c>
      <c r="D252" s="36">
        <v>20</v>
      </c>
      <c r="E252" s="36" t="s">
        <v>54</v>
      </c>
      <c r="F252" s="36">
        <v>79500</v>
      </c>
      <c r="G252" s="37" t="s">
        <v>54</v>
      </c>
    </row>
    <row r="253" spans="1:7" ht="18.75" x14ac:dyDescent="0.3">
      <c r="A253" s="71">
        <v>83</v>
      </c>
      <c r="B253" s="72">
        <v>4</v>
      </c>
      <c r="C253" s="72" t="s">
        <v>53</v>
      </c>
      <c r="D253" s="72">
        <v>20</v>
      </c>
      <c r="E253" s="72">
        <v>0.153</v>
      </c>
      <c r="F253" s="72">
        <v>79500</v>
      </c>
      <c r="G253" s="73" t="s">
        <v>63</v>
      </c>
    </row>
    <row r="254" spans="1:7" ht="18.75" x14ac:dyDescent="0.3">
      <c r="A254" s="35">
        <v>83</v>
      </c>
      <c r="B254" s="36">
        <v>4</v>
      </c>
      <c r="C254" s="36" t="s">
        <v>57</v>
      </c>
      <c r="D254" s="36">
        <v>20</v>
      </c>
      <c r="E254" s="36" t="s">
        <v>54</v>
      </c>
      <c r="F254" s="36">
        <v>89000</v>
      </c>
      <c r="G254" s="37" t="s">
        <v>54</v>
      </c>
    </row>
    <row r="255" spans="1:7" ht="18.75" x14ac:dyDescent="0.3">
      <c r="A255" s="35">
        <v>83</v>
      </c>
      <c r="B255" s="36">
        <v>4</v>
      </c>
      <c r="C255" s="36" t="s">
        <v>57</v>
      </c>
      <c r="D255" s="36" t="s">
        <v>58</v>
      </c>
      <c r="E255" s="36" t="s">
        <v>54</v>
      </c>
      <c r="F255" s="36">
        <v>89000</v>
      </c>
      <c r="G255" s="37" t="s">
        <v>54</v>
      </c>
    </row>
    <row r="256" spans="1:7" ht="18.75" x14ac:dyDescent="0.3">
      <c r="A256" s="35">
        <v>83</v>
      </c>
      <c r="B256" s="36">
        <v>5</v>
      </c>
      <c r="C256" s="36" t="s">
        <v>57</v>
      </c>
      <c r="D256" s="36">
        <v>20</v>
      </c>
      <c r="E256" s="36" t="s">
        <v>54</v>
      </c>
      <c r="F256" s="36">
        <v>89000</v>
      </c>
      <c r="G256" s="37" t="s">
        <v>54</v>
      </c>
    </row>
    <row r="257" spans="1:7" ht="18.75" x14ac:dyDescent="0.3">
      <c r="A257" s="35">
        <v>83</v>
      </c>
      <c r="B257" s="36">
        <v>5</v>
      </c>
      <c r="C257" s="36" t="s">
        <v>57</v>
      </c>
      <c r="D257" s="36">
        <v>20</v>
      </c>
      <c r="E257" s="36">
        <v>0.23799999999999999</v>
      </c>
      <c r="F257" s="36">
        <v>89000</v>
      </c>
      <c r="G257" s="37" t="s">
        <v>54</v>
      </c>
    </row>
    <row r="258" spans="1:7" ht="18.75" x14ac:dyDescent="0.3">
      <c r="A258" s="35">
        <v>89</v>
      </c>
      <c r="B258" s="36">
        <v>3.5</v>
      </c>
      <c r="C258" s="36" t="s">
        <v>53</v>
      </c>
      <c r="D258" s="36">
        <v>20</v>
      </c>
      <c r="E258" s="36" t="s">
        <v>54</v>
      </c>
      <c r="F258" s="36">
        <v>79500</v>
      </c>
      <c r="G258" s="37" t="s">
        <v>54</v>
      </c>
    </row>
    <row r="259" spans="1:7" ht="18.75" x14ac:dyDescent="0.3">
      <c r="A259" s="35">
        <v>89</v>
      </c>
      <c r="B259" s="36">
        <v>3.5</v>
      </c>
      <c r="C259" s="36" t="s">
        <v>53</v>
      </c>
      <c r="D259" s="36">
        <v>20</v>
      </c>
      <c r="E259" s="36">
        <f>0.22-0.08-0.074</f>
        <v>6.6000000000000017E-2</v>
      </c>
      <c r="F259" s="36">
        <v>79500</v>
      </c>
      <c r="G259" s="37" t="s">
        <v>63</v>
      </c>
    </row>
    <row r="260" spans="1:7" ht="18.75" x14ac:dyDescent="0.3">
      <c r="A260" s="35">
        <v>89</v>
      </c>
      <c r="B260" s="36">
        <v>3.5</v>
      </c>
      <c r="C260" s="36" t="s">
        <v>65</v>
      </c>
      <c r="D260" s="36">
        <v>20</v>
      </c>
      <c r="E260" s="36" t="s">
        <v>54</v>
      </c>
      <c r="F260" s="36">
        <v>89000</v>
      </c>
      <c r="G260" s="37" t="s">
        <v>54</v>
      </c>
    </row>
    <row r="261" spans="1:7" ht="18.75" x14ac:dyDescent="0.3">
      <c r="A261" s="35">
        <v>89</v>
      </c>
      <c r="B261" s="36">
        <v>4</v>
      </c>
      <c r="C261" s="36" t="s">
        <v>53</v>
      </c>
      <c r="D261" s="36">
        <v>20</v>
      </c>
      <c r="E261" s="36" t="s">
        <v>54</v>
      </c>
      <c r="F261" s="36">
        <v>79500</v>
      </c>
      <c r="G261" s="37" t="s">
        <v>54</v>
      </c>
    </row>
    <row r="262" spans="1:7" ht="18.75" x14ac:dyDescent="0.3">
      <c r="A262" s="38">
        <v>89</v>
      </c>
      <c r="B262" s="39">
        <v>4</v>
      </c>
      <c r="C262" s="39" t="s">
        <v>53</v>
      </c>
      <c r="D262" s="39">
        <v>20</v>
      </c>
      <c r="E262" s="39">
        <v>9.5000000000000001E-2</v>
      </c>
      <c r="F262" s="39">
        <v>79500</v>
      </c>
      <c r="G262" s="40" t="s">
        <v>63</v>
      </c>
    </row>
    <row r="263" spans="1:7" ht="18.75" x14ac:dyDescent="0.3">
      <c r="A263" s="35">
        <v>89</v>
      </c>
      <c r="B263" s="36">
        <v>4</v>
      </c>
      <c r="C263" s="36" t="s">
        <v>57</v>
      </c>
      <c r="D263" s="36">
        <v>20</v>
      </c>
      <c r="E263" s="36" t="s">
        <v>54</v>
      </c>
      <c r="F263" s="36">
        <v>89000</v>
      </c>
      <c r="G263" s="37" t="s">
        <v>54</v>
      </c>
    </row>
    <row r="264" spans="1:7" ht="18.75" x14ac:dyDescent="0.3">
      <c r="A264" s="35">
        <v>89</v>
      </c>
      <c r="B264" s="36">
        <v>4</v>
      </c>
      <c r="C264" s="36" t="s">
        <v>56</v>
      </c>
      <c r="D264" s="36" t="s">
        <v>58</v>
      </c>
      <c r="E264" s="36" t="s">
        <v>54</v>
      </c>
      <c r="F264" s="36">
        <v>89000</v>
      </c>
      <c r="G264" s="37" t="s">
        <v>54</v>
      </c>
    </row>
    <row r="265" spans="1:7" ht="18.75" x14ac:dyDescent="0.3">
      <c r="A265" s="38">
        <v>89</v>
      </c>
      <c r="B265" s="39">
        <v>4</v>
      </c>
      <c r="C265" s="39" t="s">
        <v>72</v>
      </c>
      <c r="D265" s="39" t="s">
        <v>31</v>
      </c>
      <c r="E265" s="39">
        <v>9.56</v>
      </c>
      <c r="F265" s="39" t="s">
        <v>55</v>
      </c>
      <c r="G265" s="40" t="s">
        <v>54</v>
      </c>
    </row>
    <row r="266" spans="1:7" ht="18.75" x14ac:dyDescent="0.3">
      <c r="A266" s="38">
        <v>89</v>
      </c>
      <c r="B266" s="39">
        <v>4</v>
      </c>
      <c r="C266" s="39" t="s">
        <v>74</v>
      </c>
      <c r="D266" s="39" t="s">
        <v>31</v>
      </c>
      <c r="E266" s="39">
        <v>9.35</v>
      </c>
      <c r="F266" s="39" t="s">
        <v>55</v>
      </c>
      <c r="G266" s="40" t="s">
        <v>54</v>
      </c>
    </row>
    <row r="267" spans="1:7" ht="18.75" x14ac:dyDescent="0.3">
      <c r="A267" s="35">
        <v>89</v>
      </c>
      <c r="B267" s="36">
        <v>4.5</v>
      </c>
      <c r="C267" s="36" t="s">
        <v>53</v>
      </c>
      <c r="D267" s="36">
        <v>20</v>
      </c>
      <c r="E267" s="36" t="s">
        <v>54</v>
      </c>
      <c r="F267" s="36">
        <v>79500</v>
      </c>
      <c r="G267" s="37" t="s">
        <v>54</v>
      </c>
    </row>
    <row r="268" spans="1:7" ht="18.75" x14ac:dyDescent="0.3">
      <c r="A268" s="35">
        <v>89</v>
      </c>
      <c r="B268" s="36">
        <v>4.5</v>
      </c>
      <c r="C268" s="36" t="s">
        <v>57</v>
      </c>
      <c r="D268" s="36" t="s">
        <v>58</v>
      </c>
      <c r="E268" s="36" t="s">
        <v>54</v>
      </c>
      <c r="F268" s="36">
        <v>89000</v>
      </c>
      <c r="G268" s="37" t="s">
        <v>54</v>
      </c>
    </row>
    <row r="269" spans="1:7" ht="18.75" x14ac:dyDescent="0.3">
      <c r="A269" s="38">
        <v>89</v>
      </c>
      <c r="B269" s="39">
        <v>5</v>
      </c>
      <c r="C269" s="39" t="s">
        <v>72</v>
      </c>
      <c r="D269" s="39" t="s">
        <v>31</v>
      </c>
      <c r="E269" s="39">
        <v>5.2</v>
      </c>
      <c r="F269" s="39" t="s">
        <v>55</v>
      </c>
      <c r="G269" s="40" t="s">
        <v>54</v>
      </c>
    </row>
    <row r="270" spans="1:7" ht="18.75" x14ac:dyDescent="0.3">
      <c r="A270" s="38">
        <v>89</v>
      </c>
      <c r="B270" s="39">
        <v>5</v>
      </c>
      <c r="C270" s="39" t="s">
        <v>73</v>
      </c>
      <c r="D270" s="39">
        <v>20</v>
      </c>
      <c r="E270" s="36" t="s">
        <v>54</v>
      </c>
      <c r="F270" s="39" t="s">
        <v>55</v>
      </c>
      <c r="G270" s="40" t="s">
        <v>54</v>
      </c>
    </row>
    <row r="271" spans="1:7" ht="18.75" x14ac:dyDescent="0.3">
      <c r="A271" s="35">
        <v>89</v>
      </c>
      <c r="B271" s="36">
        <v>5</v>
      </c>
      <c r="C271" s="36" t="s">
        <v>53</v>
      </c>
      <c r="D271" s="36">
        <v>20</v>
      </c>
      <c r="E271" s="36" t="s">
        <v>54</v>
      </c>
      <c r="F271" s="36">
        <v>79500</v>
      </c>
      <c r="G271" s="37" t="s">
        <v>54</v>
      </c>
    </row>
    <row r="272" spans="1:7" ht="18.75" x14ac:dyDescent="0.3">
      <c r="A272" s="35">
        <v>89</v>
      </c>
      <c r="B272" s="36">
        <v>5</v>
      </c>
      <c r="C272" s="36" t="s">
        <v>57</v>
      </c>
      <c r="D272" s="36" t="s">
        <v>58</v>
      </c>
      <c r="E272" s="36" t="s">
        <v>54</v>
      </c>
      <c r="F272" s="36">
        <v>89000</v>
      </c>
      <c r="G272" s="37" t="s">
        <v>54</v>
      </c>
    </row>
    <row r="273" spans="1:7" ht="18.75" x14ac:dyDescent="0.3">
      <c r="A273" s="38">
        <v>89</v>
      </c>
      <c r="B273" s="39">
        <v>6</v>
      </c>
      <c r="C273" s="39" t="s">
        <v>57</v>
      </c>
      <c r="D273" s="39" t="s">
        <v>59</v>
      </c>
      <c r="E273" s="39">
        <v>0.1</v>
      </c>
      <c r="F273" s="39">
        <v>145000</v>
      </c>
      <c r="G273" s="40" t="s">
        <v>63</v>
      </c>
    </row>
    <row r="274" spans="1:7" ht="18.75" x14ac:dyDescent="0.3">
      <c r="A274" s="38">
        <v>89</v>
      </c>
      <c r="B274" s="39">
        <v>6</v>
      </c>
      <c r="C274" s="39" t="s">
        <v>73</v>
      </c>
      <c r="D274" s="39">
        <v>20</v>
      </c>
      <c r="E274" s="36" t="s">
        <v>54</v>
      </c>
      <c r="F274" s="39" t="s">
        <v>55</v>
      </c>
      <c r="G274" s="40" t="s">
        <v>54</v>
      </c>
    </row>
    <row r="275" spans="1:7" ht="18.75" x14ac:dyDescent="0.3">
      <c r="A275" s="38">
        <v>89</v>
      </c>
      <c r="B275" s="39">
        <v>6</v>
      </c>
      <c r="C275" s="39" t="s">
        <v>74</v>
      </c>
      <c r="D275" s="39" t="s">
        <v>31</v>
      </c>
      <c r="E275" s="39">
        <v>10.68</v>
      </c>
      <c r="F275" s="39" t="s">
        <v>55</v>
      </c>
      <c r="G275" s="40" t="s">
        <v>54</v>
      </c>
    </row>
    <row r="276" spans="1:7" ht="18.75" x14ac:dyDescent="0.3">
      <c r="A276" s="35">
        <v>89</v>
      </c>
      <c r="B276" s="36">
        <v>6</v>
      </c>
      <c r="C276" s="36" t="s">
        <v>53</v>
      </c>
      <c r="D276" s="36">
        <v>20</v>
      </c>
      <c r="E276" s="36" t="s">
        <v>54</v>
      </c>
      <c r="F276" s="36">
        <v>79500</v>
      </c>
      <c r="G276" s="37" t="s">
        <v>54</v>
      </c>
    </row>
    <row r="277" spans="1:7" ht="18.75" x14ac:dyDescent="0.3">
      <c r="A277" s="35">
        <v>89</v>
      </c>
      <c r="B277" s="36">
        <v>6</v>
      </c>
      <c r="C277" s="36" t="s">
        <v>61</v>
      </c>
      <c r="D277" s="36">
        <v>20</v>
      </c>
      <c r="E277" s="36" t="s">
        <v>54</v>
      </c>
      <c r="F277" s="36">
        <v>89000</v>
      </c>
      <c r="G277" s="37" t="s">
        <v>54</v>
      </c>
    </row>
    <row r="278" spans="1:7" ht="18.75" x14ac:dyDescent="0.3">
      <c r="A278" s="35">
        <v>89</v>
      </c>
      <c r="B278" s="36">
        <v>6</v>
      </c>
      <c r="C278" s="36" t="s">
        <v>57</v>
      </c>
      <c r="D278" s="36">
        <v>20</v>
      </c>
      <c r="E278" s="36" t="s">
        <v>54</v>
      </c>
      <c r="F278" s="36">
        <v>89000</v>
      </c>
      <c r="G278" s="37" t="s">
        <v>54</v>
      </c>
    </row>
    <row r="279" spans="1:7" ht="18.75" x14ac:dyDescent="0.3">
      <c r="A279" s="35">
        <v>89</v>
      </c>
      <c r="B279" s="36">
        <v>6</v>
      </c>
      <c r="C279" s="36" t="s">
        <v>57</v>
      </c>
      <c r="D279" s="36" t="s">
        <v>58</v>
      </c>
      <c r="E279" s="36">
        <v>0.4</v>
      </c>
      <c r="F279" s="36">
        <v>89000</v>
      </c>
      <c r="G279" s="37" t="s">
        <v>63</v>
      </c>
    </row>
    <row r="280" spans="1:7" ht="18.75" x14ac:dyDescent="0.3">
      <c r="A280" s="35">
        <v>89</v>
      </c>
      <c r="B280" s="36">
        <v>6</v>
      </c>
      <c r="C280" s="36" t="s">
        <v>57</v>
      </c>
      <c r="D280" s="36" t="s">
        <v>58</v>
      </c>
      <c r="E280" s="36" t="s">
        <v>54</v>
      </c>
      <c r="F280" s="36">
        <v>89000</v>
      </c>
      <c r="G280" s="37" t="s">
        <v>54</v>
      </c>
    </row>
    <row r="281" spans="1:7" ht="18.75" x14ac:dyDescent="0.3">
      <c r="A281" s="38">
        <v>89</v>
      </c>
      <c r="B281" s="39">
        <v>8</v>
      </c>
      <c r="C281" s="39" t="s">
        <v>74</v>
      </c>
      <c r="D281" s="39">
        <v>20</v>
      </c>
      <c r="E281" s="36" t="s">
        <v>54</v>
      </c>
      <c r="F281" s="39" t="s">
        <v>55</v>
      </c>
      <c r="G281" s="40" t="s">
        <v>54</v>
      </c>
    </row>
    <row r="282" spans="1:7" ht="18.75" x14ac:dyDescent="0.3">
      <c r="A282" s="35">
        <v>89</v>
      </c>
      <c r="B282" s="36">
        <v>8</v>
      </c>
      <c r="C282" s="36" t="s">
        <v>57</v>
      </c>
      <c r="D282" s="36" t="s">
        <v>58</v>
      </c>
      <c r="E282" s="36" t="s">
        <v>54</v>
      </c>
      <c r="F282" s="36">
        <v>89000</v>
      </c>
      <c r="G282" s="37" t="s">
        <v>54</v>
      </c>
    </row>
    <row r="283" spans="1:7" ht="18.75" x14ac:dyDescent="0.3">
      <c r="A283" s="47">
        <v>89</v>
      </c>
      <c r="B283" s="48">
        <v>8</v>
      </c>
      <c r="C283" s="48" t="s">
        <v>57</v>
      </c>
      <c r="D283" s="48" t="s">
        <v>58</v>
      </c>
      <c r="E283" s="48">
        <v>0.14000000000000001</v>
      </c>
      <c r="F283" s="48">
        <v>89000</v>
      </c>
      <c r="G283" s="49" t="s">
        <v>63</v>
      </c>
    </row>
    <row r="284" spans="1:7" ht="18.75" x14ac:dyDescent="0.3">
      <c r="A284" s="35">
        <v>89</v>
      </c>
      <c r="B284" s="36">
        <v>10</v>
      </c>
      <c r="C284" s="36" t="s">
        <v>57</v>
      </c>
      <c r="D284" s="36" t="s">
        <v>58</v>
      </c>
      <c r="E284" s="36" t="s">
        <v>54</v>
      </c>
      <c r="F284" s="36">
        <v>89000</v>
      </c>
      <c r="G284" s="37" t="s">
        <v>54</v>
      </c>
    </row>
    <row r="285" spans="1:7" ht="18.75" x14ac:dyDescent="0.3">
      <c r="A285" s="35">
        <v>89</v>
      </c>
      <c r="B285" s="36">
        <v>11</v>
      </c>
      <c r="C285" s="36" t="s">
        <v>57</v>
      </c>
      <c r="D285" s="36">
        <v>20</v>
      </c>
      <c r="E285" s="36" t="s">
        <v>54</v>
      </c>
      <c r="F285" s="36">
        <v>89000</v>
      </c>
      <c r="G285" s="37" t="s">
        <v>54</v>
      </c>
    </row>
    <row r="286" spans="1:7" ht="18.75" x14ac:dyDescent="0.3">
      <c r="A286" s="35">
        <v>102</v>
      </c>
      <c r="B286" s="36">
        <v>4</v>
      </c>
      <c r="C286" s="36" t="s">
        <v>53</v>
      </c>
      <c r="D286" s="36">
        <v>20</v>
      </c>
      <c r="E286" s="36" t="s">
        <v>54</v>
      </c>
      <c r="F286" s="36">
        <v>79500</v>
      </c>
      <c r="G286" s="37" t="s">
        <v>54</v>
      </c>
    </row>
    <row r="287" spans="1:7" ht="18.75" x14ac:dyDescent="0.3">
      <c r="A287" s="35">
        <v>102</v>
      </c>
      <c r="B287" s="36">
        <v>5</v>
      </c>
      <c r="C287" s="36" t="s">
        <v>57</v>
      </c>
      <c r="D287" s="36" t="s">
        <v>58</v>
      </c>
      <c r="E287" s="36" t="s">
        <v>54</v>
      </c>
      <c r="F287" s="36">
        <v>89000</v>
      </c>
      <c r="G287" s="37" t="s">
        <v>54</v>
      </c>
    </row>
    <row r="288" spans="1:7" ht="18.75" x14ac:dyDescent="0.3">
      <c r="A288" s="38">
        <v>102</v>
      </c>
      <c r="B288" s="39">
        <v>8</v>
      </c>
      <c r="C288" s="39" t="s">
        <v>76</v>
      </c>
      <c r="D288" s="39" t="s">
        <v>59</v>
      </c>
      <c r="E288" s="39">
        <v>0.18</v>
      </c>
      <c r="F288" s="39">
        <v>110000</v>
      </c>
      <c r="G288" s="40" t="s">
        <v>63</v>
      </c>
    </row>
    <row r="289" spans="1:7" ht="18.75" x14ac:dyDescent="0.3">
      <c r="A289" s="35">
        <v>108</v>
      </c>
      <c r="B289" s="36">
        <v>4</v>
      </c>
      <c r="C289" s="36" t="s">
        <v>53</v>
      </c>
      <c r="D289" s="36">
        <v>20</v>
      </c>
      <c r="E289" s="36" t="s">
        <v>54</v>
      </c>
      <c r="F289" s="36">
        <v>79500</v>
      </c>
      <c r="G289" s="37" t="s">
        <v>54</v>
      </c>
    </row>
    <row r="290" spans="1:7" ht="18.75" x14ac:dyDescent="0.3">
      <c r="A290" s="38">
        <v>108</v>
      </c>
      <c r="B290" s="39">
        <v>4</v>
      </c>
      <c r="C290" s="39" t="s">
        <v>74</v>
      </c>
      <c r="D290" s="39" t="s">
        <v>31</v>
      </c>
      <c r="E290" s="39">
        <v>10.8</v>
      </c>
      <c r="F290" s="39" t="s">
        <v>55</v>
      </c>
      <c r="G290" s="40" t="s">
        <v>54</v>
      </c>
    </row>
    <row r="291" spans="1:7" ht="18.75" x14ac:dyDescent="0.3">
      <c r="A291" s="35">
        <v>108</v>
      </c>
      <c r="B291" s="36">
        <v>4.5</v>
      </c>
      <c r="C291" s="36" t="s">
        <v>57</v>
      </c>
      <c r="D291" s="36" t="s">
        <v>58</v>
      </c>
      <c r="E291" s="36" t="s">
        <v>54</v>
      </c>
      <c r="F291" s="36">
        <v>89000</v>
      </c>
      <c r="G291" s="37" t="s">
        <v>54</v>
      </c>
    </row>
    <row r="292" spans="1:7" ht="18.75" x14ac:dyDescent="0.3">
      <c r="A292" s="35">
        <v>108</v>
      </c>
      <c r="B292" s="36">
        <v>4.5</v>
      </c>
      <c r="C292" s="36" t="s">
        <v>53</v>
      </c>
      <c r="D292" s="36">
        <v>20</v>
      </c>
      <c r="E292" s="36" t="s">
        <v>54</v>
      </c>
      <c r="F292" s="36">
        <v>79500</v>
      </c>
      <c r="G292" s="37" t="s">
        <v>54</v>
      </c>
    </row>
    <row r="293" spans="1:7" ht="18.75" x14ac:dyDescent="0.3">
      <c r="A293" s="38">
        <v>108</v>
      </c>
      <c r="B293" s="39">
        <v>5</v>
      </c>
      <c r="C293" s="39" t="s">
        <v>72</v>
      </c>
      <c r="D293" s="39" t="s">
        <v>31</v>
      </c>
      <c r="E293" s="39">
        <f>5+2.5</f>
        <v>7.5</v>
      </c>
      <c r="F293" s="39" t="s">
        <v>55</v>
      </c>
      <c r="G293" s="40" t="s">
        <v>54</v>
      </c>
    </row>
    <row r="294" spans="1:7" ht="18.75" x14ac:dyDescent="0.3">
      <c r="A294" s="38">
        <v>108</v>
      </c>
      <c r="B294" s="39">
        <v>5</v>
      </c>
      <c r="C294" s="39" t="s">
        <v>74</v>
      </c>
      <c r="D294" s="39" t="s">
        <v>31</v>
      </c>
      <c r="E294" s="39">
        <v>4.76</v>
      </c>
      <c r="F294" s="39" t="s">
        <v>55</v>
      </c>
      <c r="G294" s="40" t="s">
        <v>54</v>
      </c>
    </row>
    <row r="295" spans="1:7" ht="18.75" x14ac:dyDescent="0.3">
      <c r="A295" s="38">
        <v>108</v>
      </c>
      <c r="B295" s="39">
        <v>5</v>
      </c>
      <c r="C295" s="39" t="s">
        <v>73</v>
      </c>
      <c r="D295" s="39">
        <v>20</v>
      </c>
      <c r="E295" s="36" t="s">
        <v>54</v>
      </c>
      <c r="F295" s="39" t="s">
        <v>55</v>
      </c>
      <c r="G295" s="40" t="s">
        <v>54</v>
      </c>
    </row>
    <row r="296" spans="1:7" ht="18.75" x14ac:dyDescent="0.3">
      <c r="A296" s="35">
        <v>108</v>
      </c>
      <c r="B296" s="36">
        <v>5</v>
      </c>
      <c r="C296" s="36" t="s">
        <v>53</v>
      </c>
      <c r="D296" s="36">
        <v>20</v>
      </c>
      <c r="E296" s="36" t="s">
        <v>54</v>
      </c>
      <c r="F296" s="36">
        <v>79500</v>
      </c>
      <c r="G296" s="37" t="s">
        <v>54</v>
      </c>
    </row>
    <row r="297" spans="1:7" ht="18.75" x14ac:dyDescent="0.3">
      <c r="A297" s="35">
        <v>108</v>
      </c>
      <c r="B297" s="36">
        <v>5</v>
      </c>
      <c r="C297" s="36" t="s">
        <v>57</v>
      </c>
      <c r="D297" s="36">
        <v>20</v>
      </c>
      <c r="E297" s="36" t="s">
        <v>54</v>
      </c>
      <c r="F297" s="36">
        <v>89000</v>
      </c>
      <c r="G297" s="37" t="s">
        <v>54</v>
      </c>
    </row>
    <row r="298" spans="1:7" ht="18.75" x14ac:dyDescent="0.3">
      <c r="A298" s="47">
        <v>108</v>
      </c>
      <c r="B298" s="48">
        <v>5</v>
      </c>
      <c r="C298" s="48" t="s">
        <v>57</v>
      </c>
      <c r="D298" s="48" t="s">
        <v>58</v>
      </c>
      <c r="E298" s="48" t="s">
        <v>54</v>
      </c>
      <c r="F298" s="48">
        <v>89000</v>
      </c>
      <c r="G298" s="49" t="s">
        <v>54</v>
      </c>
    </row>
    <row r="299" spans="1:7" ht="18.75" x14ac:dyDescent="0.3">
      <c r="A299" s="35">
        <v>108</v>
      </c>
      <c r="B299" s="36">
        <v>6</v>
      </c>
      <c r="C299" s="36" t="s">
        <v>57</v>
      </c>
      <c r="D299" s="36" t="s">
        <v>59</v>
      </c>
      <c r="E299" s="36">
        <v>0.47</v>
      </c>
      <c r="F299" s="36">
        <v>160000</v>
      </c>
      <c r="G299" s="37" t="s">
        <v>62</v>
      </c>
    </row>
    <row r="300" spans="1:7" ht="18.75" x14ac:dyDescent="0.3">
      <c r="A300" s="38">
        <v>108</v>
      </c>
      <c r="B300" s="39">
        <v>6</v>
      </c>
      <c r="C300" s="39" t="s">
        <v>73</v>
      </c>
      <c r="D300" s="39">
        <v>20</v>
      </c>
      <c r="E300" s="36" t="s">
        <v>54</v>
      </c>
      <c r="F300" s="39" t="s">
        <v>55</v>
      </c>
      <c r="G300" s="40" t="s">
        <v>54</v>
      </c>
    </row>
    <row r="301" spans="1:7" ht="18.75" x14ac:dyDescent="0.3">
      <c r="A301" s="38">
        <v>108</v>
      </c>
      <c r="B301" s="39">
        <v>6</v>
      </c>
      <c r="C301" s="39" t="s">
        <v>74</v>
      </c>
      <c r="D301" s="39" t="s">
        <v>31</v>
      </c>
      <c r="E301" s="39" t="s">
        <v>54</v>
      </c>
      <c r="F301" s="39" t="s">
        <v>55</v>
      </c>
      <c r="G301" s="40" t="s">
        <v>54</v>
      </c>
    </row>
    <row r="302" spans="1:7" ht="18.75" x14ac:dyDescent="0.3">
      <c r="A302" s="38">
        <v>108</v>
      </c>
      <c r="B302" s="39">
        <v>6</v>
      </c>
      <c r="C302" s="39" t="s">
        <v>72</v>
      </c>
      <c r="D302" s="39" t="s">
        <v>31</v>
      </c>
      <c r="E302" s="39">
        <v>0.32</v>
      </c>
      <c r="F302" s="39" t="s">
        <v>55</v>
      </c>
      <c r="G302" s="40" t="s">
        <v>63</v>
      </c>
    </row>
    <row r="303" spans="1:7" ht="18.75" x14ac:dyDescent="0.3">
      <c r="A303" s="38">
        <v>108</v>
      </c>
      <c r="B303" s="39">
        <v>6</v>
      </c>
      <c r="C303" s="39" t="s">
        <v>72</v>
      </c>
      <c r="D303" s="39" t="s">
        <v>31</v>
      </c>
      <c r="E303" s="39">
        <v>3.984</v>
      </c>
      <c r="F303" s="39" t="s">
        <v>55</v>
      </c>
      <c r="G303" s="40" t="s">
        <v>54</v>
      </c>
    </row>
    <row r="304" spans="1:7" ht="18.75" x14ac:dyDescent="0.3">
      <c r="A304" s="35">
        <v>108</v>
      </c>
      <c r="B304" s="36">
        <v>6</v>
      </c>
      <c r="C304" s="36" t="s">
        <v>53</v>
      </c>
      <c r="D304" s="36">
        <v>20</v>
      </c>
      <c r="E304" s="36" t="s">
        <v>54</v>
      </c>
      <c r="F304" s="36">
        <v>79500</v>
      </c>
      <c r="G304" s="37" t="s">
        <v>54</v>
      </c>
    </row>
    <row r="305" spans="1:7" ht="18.75" x14ac:dyDescent="0.3">
      <c r="A305" s="35">
        <v>108</v>
      </c>
      <c r="B305" s="36">
        <v>6</v>
      </c>
      <c r="C305" s="36" t="s">
        <v>57</v>
      </c>
      <c r="D305" s="36">
        <v>20</v>
      </c>
      <c r="E305" s="36" t="s">
        <v>54</v>
      </c>
      <c r="F305" s="36">
        <v>89000</v>
      </c>
      <c r="G305" s="37" t="s">
        <v>54</v>
      </c>
    </row>
    <row r="306" spans="1:7" ht="18.75" x14ac:dyDescent="0.3">
      <c r="A306" s="35">
        <v>108</v>
      </c>
      <c r="B306" s="36">
        <v>6</v>
      </c>
      <c r="C306" s="36" t="s">
        <v>57</v>
      </c>
      <c r="D306" s="36" t="s">
        <v>58</v>
      </c>
      <c r="E306" s="36" t="s">
        <v>54</v>
      </c>
      <c r="F306" s="36">
        <v>89000</v>
      </c>
      <c r="G306" s="37" t="s">
        <v>54</v>
      </c>
    </row>
    <row r="307" spans="1:7" ht="18.75" x14ac:dyDescent="0.3">
      <c r="A307" s="35">
        <v>108</v>
      </c>
      <c r="B307" s="36">
        <v>7</v>
      </c>
      <c r="C307" s="36" t="s">
        <v>57</v>
      </c>
      <c r="D307" s="36" t="s">
        <v>58</v>
      </c>
      <c r="E307" s="36" t="s">
        <v>54</v>
      </c>
      <c r="F307" s="36">
        <v>89000</v>
      </c>
      <c r="G307" s="37" t="s">
        <v>54</v>
      </c>
    </row>
    <row r="308" spans="1:7" ht="18.75" x14ac:dyDescent="0.3">
      <c r="A308" s="35">
        <v>108</v>
      </c>
      <c r="B308" s="36">
        <v>7</v>
      </c>
      <c r="C308" s="36" t="s">
        <v>57</v>
      </c>
      <c r="D308" s="36" t="s">
        <v>58</v>
      </c>
      <c r="E308" s="36">
        <f>1.079-0.15-0.61</f>
        <v>0.31899999999999995</v>
      </c>
      <c r="F308" s="36">
        <v>89000</v>
      </c>
      <c r="G308" s="37" t="s">
        <v>63</v>
      </c>
    </row>
    <row r="309" spans="1:7" ht="18.75" x14ac:dyDescent="0.3">
      <c r="A309" s="38">
        <v>108</v>
      </c>
      <c r="B309" s="39">
        <v>8</v>
      </c>
      <c r="C309" s="39" t="s">
        <v>72</v>
      </c>
      <c r="D309" s="39" t="s">
        <v>31</v>
      </c>
      <c r="E309" s="39">
        <v>2.2999999999999998</v>
      </c>
      <c r="F309" s="39" t="s">
        <v>55</v>
      </c>
      <c r="G309" s="40" t="s">
        <v>54</v>
      </c>
    </row>
    <row r="310" spans="1:7" ht="18.75" x14ac:dyDescent="0.3">
      <c r="A310" s="35">
        <v>108</v>
      </c>
      <c r="B310" s="36">
        <v>8</v>
      </c>
      <c r="C310" s="36" t="s">
        <v>57</v>
      </c>
      <c r="D310" s="36">
        <v>20</v>
      </c>
      <c r="E310" s="36" t="s">
        <v>54</v>
      </c>
      <c r="F310" s="36">
        <v>89000</v>
      </c>
      <c r="G310" s="37" t="s">
        <v>54</v>
      </c>
    </row>
    <row r="311" spans="1:7" ht="18.75" x14ac:dyDescent="0.3">
      <c r="A311" s="38">
        <v>108</v>
      </c>
      <c r="B311" s="39">
        <v>8</v>
      </c>
      <c r="C311" s="39" t="s">
        <v>73</v>
      </c>
      <c r="D311" s="39">
        <v>20</v>
      </c>
      <c r="E311" s="36" t="s">
        <v>54</v>
      </c>
      <c r="F311" s="39" t="s">
        <v>55</v>
      </c>
      <c r="G311" s="40" t="s">
        <v>54</v>
      </c>
    </row>
    <row r="312" spans="1:7" ht="18.75" x14ac:dyDescent="0.3">
      <c r="A312" s="35">
        <v>108</v>
      </c>
      <c r="B312" s="36">
        <v>8</v>
      </c>
      <c r="C312" s="36" t="s">
        <v>53</v>
      </c>
      <c r="D312" s="36">
        <v>20</v>
      </c>
      <c r="E312" s="36" t="s">
        <v>54</v>
      </c>
      <c r="F312" s="36">
        <v>79500</v>
      </c>
      <c r="G312" s="37" t="s">
        <v>54</v>
      </c>
    </row>
    <row r="313" spans="1:7" ht="18.75" x14ac:dyDescent="0.3">
      <c r="A313" s="35">
        <v>108</v>
      </c>
      <c r="B313" s="36">
        <v>10</v>
      </c>
      <c r="C313" s="36" t="s">
        <v>57</v>
      </c>
      <c r="D313" s="36" t="s">
        <v>59</v>
      </c>
      <c r="E313" s="36">
        <v>0.78500000000000003</v>
      </c>
      <c r="F313" s="36">
        <v>160000</v>
      </c>
      <c r="G313" s="37" t="s">
        <v>62</v>
      </c>
    </row>
    <row r="314" spans="1:7" ht="18.75" x14ac:dyDescent="0.3">
      <c r="A314" s="38">
        <v>108</v>
      </c>
      <c r="B314" s="39">
        <v>10</v>
      </c>
      <c r="C314" s="39" t="s">
        <v>74</v>
      </c>
      <c r="D314" s="39" t="s">
        <v>31</v>
      </c>
      <c r="E314" s="39">
        <v>1.74</v>
      </c>
      <c r="F314" s="39" t="s">
        <v>55</v>
      </c>
      <c r="G314" s="40" t="s">
        <v>54</v>
      </c>
    </row>
    <row r="315" spans="1:7" ht="18.75" x14ac:dyDescent="0.3">
      <c r="A315" s="38">
        <v>108</v>
      </c>
      <c r="B315" s="39">
        <v>10</v>
      </c>
      <c r="C315" s="39" t="s">
        <v>57</v>
      </c>
      <c r="D315" s="39" t="s">
        <v>69</v>
      </c>
      <c r="E315" s="39">
        <v>4.41</v>
      </c>
      <c r="F315" s="39" t="s">
        <v>55</v>
      </c>
      <c r="G315" s="40" t="s">
        <v>60</v>
      </c>
    </row>
    <row r="316" spans="1:7" ht="18.75" x14ac:dyDescent="0.3">
      <c r="A316" s="35">
        <v>108</v>
      </c>
      <c r="B316" s="36">
        <v>10</v>
      </c>
      <c r="C316" s="36" t="s">
        <v>57</v>
      </c>
      <c r="D316" s="36" t="s">
        <v>58</v>
      </c>
      <c r="E316" s="36" t="s">
        <v>54</v>
      </c>
      <c r="F316" s="36">
        <v>89000</v>
      </c>
      <c r="G316" s="37" t="s">
        <v>54</v>
      </c>
    </row>
    <row r="317" spans="1:7" ht="18.75" x14ac:dyDescent="0.3">
      <c r="A317" s="35">
        <v>108</v>
      </c>
      <c r="B317" s="36">
        <v>10</v>
      </c>
      <c r="C317" s="36" t="s">
        <v>57</v>
      </c>
      <c r="D317" s="36">
        <v>20</v>
      </c>
      <c r="E317" s="36">
        <v>0.25</v>
      </c>
      <c r="F317" s="36">
        <v>89000</v>
      </c>
      <c r="G317" s="37" t="s">
        <v>63</v>
      </c>
    </row>
    <row r="318" spans="1:7" ht="18.75" x14ac:dyDescent="0.3">
      <c r="A318" s="35">
        <v>108</v>
      </c>
      <c r="B318" s="36">
        <v>11</v>
      </c>
      <c r="C318" s="36" t="s">
        <v>57</v>
      </c>
      <c r="D318" s="36" t="s">
        <v>75</v>
      </c>
      <c r="E318" s="36">
        <v>0.17399999999999999</v>
      </c>
      <c r="F318" s="36">
        <v>110000</v>
      </c>
      <c r="G318" s="37" t="s">
        <v>62</v>
      </c>
    </row>
    <row r="319" spans="1:7" ht="18.75" x14ac:dyDescent="0.3">
      <c r="A319" s="44">
        <v>108</v>
      </c>
      <c r="B319" s="45">
        <v>12</v>
      </c>
      <c r="C319" s="45" t="s">
        <v>65</v>
      </c>
      <c r="D319" s="45" t="s">
        <v>59</v>
      </c>
      <c r="E319" s="45">
        <v>0.437</v>
      </c>
      <c r="F319" s="45" t="s">
        <v>55</v>
      </c>
      <c r="G319" s="46" t="s">
        <v>66</v>
      </c>
    </row>
    <row r="320" spans="1:7" ht="18.75" x14ac:dyDescent="0.3">
      <c r="A320" s="35">
        <v>108</v>
      </c>
      <c r="B320" s="36">
        <v>14</v>
      </c>
      <c r="C320" s="36" t="s">
        <v>57</v>
      </c>
      <c r="D320" s="36" t="s">
        <v>59</v>
      </c>
      <c r="E320" s="36">
        <v>0.27900000000000003</v>
      </c>
      <c r="F320" s="36">
        <v>160000</v>
      </c>
      <c r="G320" s="37" t="s">
        <v>62</v>
      </c>
    </row>
    <row r="321" spans="1:7" ht="18.75" x14ac:dyDescent="0.3">
      <c r="A321" s="50">
        <v>108</v>
      </c>
      <c r="B321" s="51">
        <v>14</v>
      </c>
      <c r="C321" s="51" t="s">
        <v>57</v>
      </c>
      <c r="D321" s="51" t="s">
        <v>59</v>
      </c>
      <c r="E321" s="51">
        <v>3.38</v>
      </c>
      <c r="F321" s="51" t="s">
        <v>55</v>
      </c>
      <c r="G321" s="52" t="s">
        <v>60</v>
      </c>
    </row>
    <row r="322" spans="1:7" ht="18.75" x14ac:dyDescent="0.3">
      <c r="A322" s="50">
        <v>108</v>
      </c>
      <c r="B322" s="51">
        <v>20</v>
      </c>
      <c r="C322" s="51" t="s">
        <v>57</v>
      </c>
      <c r="D322" s="51" t="s">
        <v>59</v>
      </c>
      <c r="E322" s="51">
        <v>7.1609999999999996</v>
      </c>
      <c r="F322" s="51" t="s">
        <v>55</v>
      </c>
      <c r="G322" s="52" t="s">
        <v>60</v>
      </c>
    </row>
    <row r="323" spans="1:7" ht="18.75" x14ac:dyDescent="0.3">
      <c r="A323" s="44">
        <v>108</v>
      </c>
      <c r="B323" s="45">
        <v>22</v>
      </c>
      <c r="C323" s="45" t="s">
        <v>65</v>
      </c>
      <c r="D323" s="45" t="s">
        <v>77</v>
      </c>
      <c r="E323" s="45">
        <v>4.6950000000000003</v>
      </c>
      <c r="F323" s="45" t="s">
        <v>55</v>
      </c>
      <c r="G323" s="46" t="s">
        <v>66</v>
      </c>
    </row>
    <row r="324" spans="1:7" ht="18.75" x14ac:dyDescent="0.3">
      <c r="A324" s="38">
        <v>114</v>
      </c>
      <c r="B324" s="39">
        <v>6</v>
      </c>
      <c r="C324" s="39" t="s">
        <v>78</v>
      </c>
      <c r="D324" s="39" t="s">
        <v>79</v>
      </c>
      <c r="E324" s="39">
        <v>0.87</v>
      </c>
      <c r="F324" s="39">
        <v>150000</v>
      </c>
      <c r="G324" s="40" t="s">
        <v>63</v>
      </c>
    </row>
    <row r="325" spans="1:7" ht="18.75" x14ac:dyDescent="0.3">
      <c r="A325" s="35">
        <v>114</v>
      </c>
      <c r="B325" s="36">
        <v>6</v>
      </c>
      <c r="C325" s="36" t="s">
        <v>53</v>
      </c>
      <c r="D325" s="36">
        <v>20</v>
      </c>
      <c r="E325" s="36" t="s">
        <v>54</v>
      </c>
      <c r="F325" s="36">
        <v>80500</v>
      </c>
      <c r="G325" s="37" t="s">
        <v>54</v>
      </c>
    </row>
    <row r="326" spans="1:7" ht="18.75" x14ac:dyDescent="0.3">
      <c r="A326" s="38">
        <v>114</v>
      </c>
      <c r="B326" s="39">
        <v>7.5</v>
      </c>
      <c r="C326" s="39" t="s">
        <v>57</v>
      </c>
      <c r="D326" s="39" t="s">
        <v>59</v>
      </c>
      <c r="E326" s="39">
        <v>1.84</v>
      </c>
      <c r="F326" s="39">
        <v>145000</v>
      </c>
      <c r="G326" s="40" t="s">
        <v>63</v>
      </c>
    </row>
    <row r="327" spans="1:7" ht="18.75" x14ac:dyDescent="0.3">
      <c r="A327" s="35">
        <v>114</v>
      </c>
      <c r="B327" s="36">
        <v>11</v>
      </c>
      <c r="C327" s="36" t="s">
        <v>61</v>
      </c>
      <c r="D327" s="36" t="s">
        <v>58</v>
      </c>
      <c r="E327" s="36">
        <v>0.57499999999999996</v>
      </c>
      <c r="F327" s="36">
        <v>89000</v>
      </c>
      <c r="G327" s="37" t="s">
        <v>63</v>
      </c>
    </row>
    <row r="328" spans="1:7" ht="18.75" x14ac:dyDescent="0.3">
      <c r="A328" s="35">
        <v>114</v>
      </c>
      <c r="B328" s="36">
        <v>15</v>
      </c>
      <c r="C328" s="36" t="s">
        <v>23</v>
      </c>
      <c r="D328" s="36">
        <v>20</v>
      </c>
      <c r="E328" s="36">
        <v>5.5</v>
      </c>
      <c r="F328" s="36">
        <v>58000</v>
      </c>
      <c r="G328" s="37" t="s">
        <v>66</v>
      </c>
    </row>
    <row r="329" spans="1:7" ht="18.75" x14ac:dyDescent="0.3">
      <c r="A329" s="35">
        <v>114</v>
      </c>
      <c r="B329" s="36">
        <v>16</v>
      </c>
      <c r="C329" s="36" t="s">
        <v>23</v>
      </c>
      <c r="D329" s="36">
        <v>20</v>
      </c>
      <c r="E329" s="36">
        <v>4.0999999999999996</v>
      </c>
      <c r="F329" s="36">
        <v>58000</v>
      </c>
      <c r="G329" s="37" t="s">
        <v>66</v>
      </c>
    </row>
    <row r="330" spans="1:7" ht="18.75" x14ac:dyDescent="0.3">
      <c r="A330" s="35">
        <v>121</v>
      </c>
      <c r="B330" s="36">
        <v>8</v>
      </c>
      <c r="C330" s="36" t="s">
        <v>53</v>
      </c>
      <c r="D330" s="36">
        <v>20</v>
      </c>
      <c r="E330" s="36" t="s">
        <v>54</v>
      </c>
      <c r="F330" s="36">
        <v>80500</v>
      </c>
      <c r="G330" s="37" t="s">
        <v>54</v>
      </c>
    </row>
    <row r="331" spans="1:7" ht="18.75" x14ac:dyDescent="0.3">
      <c r="A331" s="35">
        <v>121</v>
      </c>
      <c r="B331" s="36">
        <v>20</v>
      </c>
      <c r="C331" s="36" t="s">
        <v>56</v>
      </c>
      <c r="D331" s="36" t="s">
        <v>58</v>
      </c>
      <c r="E331" s="36" t="s">
        <v>54</v>
      </c>
      <c r="F331" s="36">
        <v>90000</v>
      </c>
      <c r="G331" s="37" t="s">
        <v>54</v>
      </c>
    </row>
    <row r="332" spans="1:7" ht="18.75" x14ac:dyDescent="0.3">
      <c r="A332" s="35">
        <v>127</v>
      </c>
      <c r="B332" s="36">
        <v>16</v>
      </c>
      <c r="C332" s="36" t="s">
        <v>23</v>
      </c>
      <c r="D332" s="36">
        <v>20</v>
      </c>
      <c r="E332" s="36">
        <v>19.2</v>
      </c>
      <c r="F332" s="36">
        <v>58000</v>
      </c>
      <c r="G332" s="37" t="s">
        <v>66</v>
      </c>
    </row>
    <row r="333" spans="1:7" ht="18.75" x14ac:dyDescent="0.3">
      <c r="A333" s="35">
        <v>133</v>
      </c>
      <c r="B333" s="36">
        <v>4</v>
      </c>
      <c r="C333" s="36" t="s">
        <v>53</v>
      </c>
      <c r="D333" s="36">
        <v>20</v>
      </c>
      <c r="E333" s="36" t="s">
        <v>54</v>
      </c>
      <c r="F333" s="36" t="s">
        <v>54</v>
      </c>
      <c r="G333" s="37" t="s">
        <v>54</v>
      </c>
    </row>
    <row r="334" spans="1:7" ht="18.75" x14ac:dyDescent="0.3">
      <c r="A334" s="35">
        <v>133</v>
      </c>
      <c r="B334" s="36">
        <v>5</v>
      </c>
      <c r="C334" s="36" t="s">
        <v>53</v>
      </c>
      <c r="D334" s="36">
        <v>20</v>
      </c>
      <c r="E334" s="36" t="s">
        <v>54</v>
      </c>
      <c r="F334" s="36">
        <v>80500</v>
      </c>
      <c r="G334" s="37" t="s">
        <v>54</v>
      </c>
    </row>
    <row r="335" spans="1:7" ht="18.75" x14ac:dyDescent="0.3">
      <c r="A335" s="35">
        <v>133</v>
      </c>
      <c r="B335" s="36">
        <v>5</v>
      </c>
      <c r="C335" s="36" t="s">
        <v>57</v>
      </c>
      <c r="D335" s="36" t="s">
        <v>58</v>
      </c>
      <c r="E335" s="36" t="s">
        <v>54</v>
      </c>
      <c r="F335" s="36">
        <v>89000</v>
      </c>
      <c r="G335" s="37" t="s">
        <v>54</v>
      </c>
    </row>
    <row r="336" spans="1:7" ht="18.75" x14ac:dyDescent="0.3">
      <c r="A336" s="35">
        <v>133</v>
      </c>
      <c r="B336" s="36">
        <v>6</v>
      </c>
      <c r="C336" s="36" t="s">
        <v>53</v>
      </c>
      <c r="D336" s="36">
        <v>20</v>
      </c>
      <c r="E336" s="36" t="s">
        <v>54</v>
      </c>
      <c r="F336" s="36">
        <v>80500</v>
      </c>
      <c r="G336" s="37" t="s">
        <v>54</v>
      </c>
    </row>
    <row r="337" spans="1:7" ht="18.75" x14ac:dyDescent="0.3">
      <c r="A337" s="35">
        <v>133</v>
      </c>
      <c r="B337" s="36">
        <v>6</v>
      </c>
      <c r="C337" s="36" t="s">
        <v>57</v>
      </c>
      <c r="D337" s="36" t="s">
        <v>58</v>
      </c>
      <c r="E337" s="36" t="s">
        <v>54</v>
      </c>
      <c r="F337" s="36">
        <v>89000</v>
      </c>
      <c r="G337" s="37" t="s">
        <v>54</v>
      </c>
    </row>
    <row r="338" spans="1:7" ht="18.75" x14ac:dyDescent="0.3">
      <c r="A338" s="35">
        <v>133</v>
      </c>
      <c r="B338" s="36">
        <v>8</v>
      </c>
      <c r="C338" s="36" t="s">
        <v>53</v>
      </c>
      <c r="D338" s="36">
        <v>20</v>
      </c>
      <c r="E338" s="36" t="s">
        <v>54</v>
      </c>
      <c r="F338" s="36">
        <v>80500</v>
      </c>
      <c r="G338" s="37" t="s">
        <v>54</v>
      </c>
    </row>
    <row r="339" spans="1:7" ht="18.75" x14ac:dyDescent="0.3">
      <c r="A339" s="47">
        <v>133</v>
      </c>
      <c r="B339" s="48">
        <v>8</v>
      </c>
      <c r="C339" s="48" t="s">
        <v>57</v>
      </c>
      <c r="D339" s="48" t="s">
        <v>58</v>
      </c>
      <c r="E339" s="48" t="s">
        <v>54</v>
      </c>
      <c r="F339" s="48">
        <v>89000</v>
      </c>
      <c r="G339" s="49" t="s">
        <v>54</v>
      </c>
    </row>
    <row r="340" spans="1:7" ht="18.75" x14ac:dyDescent="0.3">
      <c r="A340" s="63">
        <v>133</v>
      </c>
      <c r="B340" s="64">
        <v>10</v>
      </c>
      <c r="C340" s="64" t="s">
        <v>57</v>
      </c>
      <c r="D340" s="64" t="s">
        <v>75</v>
      </c>
      <c r="E340" s="64">
        <v>0.23599999999999999</v>
      </c>
      <c r="F340" s="64">
        <v>120000</v>
      </c>
      <c r="G340" s="66" t="s">
        <v>63</v>
      </c>
    </row>
    <row r="341" spans="1:7" ht="18.75" x14ac:dyDescent="0.3">
      <c r="A341" s="35">
        <v>133</v>
      </c>
      <c r="B341" s="36">
        <v>10</v>
      </c>
      <c r="C341" s="36" t="s">
        <v>57</v>
      </c>
      <c r="D341" s="36">
        <v>20</v>
      </c>
      <c r="E341" s="36">
        <v>0.27500000000000002</v>
      </c>
      <c r="F341" s="36">
        <v>89000</v>
      </c>
      <c r="G341" s="74" t="s">
        <v>63</v>
      </c>
    </row>
    <row r="342" spans="1:7" ht="18.75" x14ac:dyDescent="0.3">
      <c r="A342" s="35">
        <v>133</v>
      </c>
      <c r="B342" s="36">
        <v>10</v>
      </c>
      <c r="C342" s="36" t="s">
        <v>57</v>
      </c>
      <c r="D342" s="36">
        <v>20</v>
      </c>
      <c r="E342" s="36" t="s">
        <v>54</v>
      </c>
      <c r="F342" s="36">
        <v>89000</v>
      </c>
      <c r="G342" s="37" t="s">
        <v>54</v>
      </c>
    </row>
    <row r="343" spans="1:7" ht="18.75" x14ac:dyDescent="0.3">
      <c r="A343" s="50">
        <v>133</v>
      </c>
      <c r="B343" s="51">
        <v>13</v>
      </c>
      <c r="C343" s="51" t="s">
        <v>61</v>
      </c>
      <c r="D343" s="51" t="s">
        <v>59</v>
      </c>
      <c r="E343" s="51">
        <v>5.3710000000000004</v>
      </c>
      <c r="F343" s="51" t="s">
        <v>55</v>
      </c>
      <c r="G343" s="52" t="s">
        <v>60</v>
      </c>
    </row>
    <row r="344" spans="1:7" ht="18.75" x14ac:dyDescent="0.3">
      <c r="A344" s="44">
        <v>133</v>
      </c>
      <c r="B344" s="45">
        <v>13</v>
      </c>
      <c r="C344" s="45" t="s">
        <v>65</v>
      </c>
      <c r="D344" s="45" t="s">
        <v>75</v>
      </c>
      <c r="E344" s="45">
        <v>14.7</v>
      </c>
      <c r="F344" s="45" t="s">
        <v>55</v>
      </c>
      <c r="G344" s="46" t="s">
        <v>66</v>
      </c>
    </row>
    <row r="345" spans="1:7" ht="18.75" x14ac:dyDescent="0.3">
      <c r="A345" s="35">
        <v>133</v>
      </c>
      <c r="B345" s="36">
        <v>13</v>
      </c>
      <c r="C345" s="36" t="s">
        <v>57</v>
      </c>
      <c r="D345" s="36">
        <v>20</v>
      </c>
      <c r="E345" s="36" t="s">
        <v>54</v>
      </c>
      <c r="F345" s="36">
        <v>90000</v>
      </c>
      <c r="G345" s="37" t="s">
        <v>54</v>
      </c>
    </row>
    <row r="346" spans="1:7" ht="18.75" x14ac:dyDescent="0.3">
      <c r="A346" s="35">
        <v>133</v>
      </c>
      <c r="B346" s="36">
        <v>13</v>
      </c>
      <c r="C346" s="36" t="s">
        <v>57</v>
      </c>
      <c r="D346" s="36" t="s">
        <v>58</v>
      </c>
      <c r="E346" s="36" t="s">
        <v>54</v>
      </c>
      <c r="F346" s="36">
        <v>90000</v>
      </c>
      <c r="G346" s="37" t="s">
        <v>54</v>
      </c>
    </row>
    <row r="347" spans="1:7" ht="18.75" x14ac:dyDescent="0.3">
      <c r="A347" s="35">
        <v>133</v>
      </c>
      <c r="B347" s="36">
        <v>14</v>
      </c>
      <c r="C347" s="36" t="s">
        <v>57</v>
      </c>
      <c r="D347" s="36">
        <v>20</v>
      </c>
      <c r="E347" s="36" t="s">
        <v>54</v>
      </c>
      <c r="F347" s="36">
        <v>90000</v>
      </c>
      <c r="G347" s="37" t="s">
        <v>54</v>
      </c>
    </row>
    <row r="348" spans="1:7" ht="18.75" x14ac:dyDescent="0.3">
      <c r="A348" s="35">
        <v>133</v>
      </c>
      <c r="B348" s="36">
        <v>15</v>
      </c>
      <c r="C348" s="36" t="s">
        <v>57</v>
      </c>
      <c r="D348" s="36" t="s">
        <v>58</v>
      </c>
      <c r="E348" s="36" t="s">
        <v>54</v>
      </c>
      <c r="F348" s="36">
        <v>90000</v>
      </c>
      <c r="G348" s="37" t="s">
        <v>54</v>
      </c>
    </row>
    <row r="349" spans="1:7" ht="18.75" x14ac:dyDescent="0.3">
      <c r="A349" s="35">
        <v>133</v>
      </c>
      <c r="B349" s="36">
        <v>17</v>
      </c>
      <c r="C349" s="36" t="s">
        <v>57</v>
      </c>
      <c r="D349" s="36" t="s">
        <v>59</v>
      </c>
      <c r="E349" s="36">
        <v>0.27</v>
      </c>
      <c r="F349" s="36">
        <v>160000</v>
      </c>
      <c r="G349" s="37" t="s">
        <v>62</v>
      </c>
    </row>
    <row r="350" spans="1:7" ht="18.75" x14ac:dyDescent="0.3">
      <c r="A350" s="44">
        <v>133</v>
      </c>
      <c r="B350" s="45">
        <v>17</v>
      </c>
      <c r="C350" s="45" t="s">
        <v>65</v>
      </c>
      <c r="D350" s="45" t="s">
        <v>59</v>
      </c>
      <c r="E350" s="45">
        <v>2.524</v>
      </c>
      <c r="F350" s="45" t="s">
        <v>55</v>
      </c>
      <c r="G350" s="46" t="s">
        <v>66</v>
      </c>
    </row>
    <row r="351" spans="1:7" ht="18.75" x14ac:dyDescent="0.3">
      <c r="A351" s="44">
        <v>133</v>
      </c>
      <c r="B351" s="45">
        <v>18</v>
      </c>
      <c r="C351" s="45" t="s">
        <v>65</v>
      </c>
      <c r="D351" s="45" t="s">
        <v>75</v>
      </c>
      <c r="E351" s="45">
        <v>5.4989999999999997</v>
      </c>
      <c r="F351" s="45" t="s">
        <v>55</v>
      </c>
      <c r="G351" s="46" t="s">
        <v>66</v>
      </c>
    </row>
    <row r="352" spans="1:7" ht="18.75" x14ac:dyDescent="0.3">
      <c r="A352" s="35">
        <v>133</v>
      </c>
      <c r="B352" s="36">
        <v>20</v>
      </c>
      <c r="C352" s="36" t="s">
        <v>57</v>
      </c>
      <c r="D352" s="36">
        <v>20</v>
      </c>
      <c r="E352" s="36" t="s">
        <v>54</v>
      </c>
      <c r="F352" s="36">
        <v>90000</v>
      </c>
      <c r="G352" s="37" t="s">
        <v>54</v>
      </c>
    </row>
    <row r="353" spans="1:7" ht="18.75" x14ac:dyDescent="0.3">
      <c r="A353" s="44">
        <v>133</v>
      </c>
      <c r="B353" s="45">
        <v>20</v>
      </c>
      <c r="C353" s="45" t="s">
        <v>65</v>
      </c>
      <c r="D353" s="45" t="s">
        <v>59</v>
      </c>
      <c r="E353" s="45">
        <v>1.52</v>
      </c>
      <c r="F353" s="45" t="s">
        <v>55</v>
      </c>
      <c r="G353" s="46" t="s">
        <v>66</v>
      </c>
    </row>
    <row r="354" spans="1:7" ht="18.75" x14ac:dyDescent="0.3">
      <c r="A354" s="63">
        <v>133</v>
      </c>
      <c r="B354" s="64">
        <v>20</v>
      </c>
      <c r="C354" s="64" t="s">
        <v>57</v>
      </c>
      <c r="D354" s="64" t="s">
        <v>59</v>
      </c>
      <c r="E354" s="64">
        <v>0.2</v>
      </c>
      <c r="F354" s="64">
        <v>80000</v>
      </c>
      <c r="G354" s="66" t="s">
        <v>63</v>
      </c>
    </row>
    <row r="355" spans="1:7" ht="18.75" x14ac:dyDescent="0.3">
      <c r="A355" s="44">
        <v>133</v>
      </c>
      <c r="B355" s="45">
        <v>25</v>
      </c>
      <c r="C355" s="45" t="s">
        <v>65</v>
      </c>
      <c r="D355" s="45" t="s">
        <v>59</v>
      </c>
      <c r="E355" s="45">
        <v>0.73</v>
      </c>
      <c r="F355" s="45" t="s">
        <v>55</v>
      </c>
      <c r="G355" s="46" t="s">
        <v>66</v>
      </c>
    </row>
    <row r="356" spans="1:7" ht="18.75" x14ac:dyDescent="0.3">
      <c r="A356" s="35">
        <v>140</v>
      </c>
      <c r="B356" s="36">
        <v>14</v>
      </c>
      <c r="C356" s="36" t="s">
        <v>23</v>
      </c>
      <c r="D356" s="36">
        <v>20</v>
      </c>
      <c r="E356" s="36">
        <v>3.5</v>
      </c>
      <c r="F356" s="36">
        <v>58000</v>
      </c>
      <c r="G356" s="74" t="s">
        <v>66</v>
      </c>
    </row>
    <row r="357" spans="1:7" ht="18.75" x14ac:dyDescent="0.3">
      <c r="A357" s="35">
        <v>159</v>
      </c>
      <c r="B357" s="36">
        <v>4.5</v>
      </c>
      <c r="C357" s="36" t="s">
        <v>57</v>
      </c>
      <c r="D357" s="36">
        <v>20</v>
      </c>
      <c r="E357" s="36" t="s">
        <v>54</v>
      </c>
      <c r="F357" s="36">
        <v>89000</v>
      </c>
      <c r="G357" s="37" t="s">
        <v>54</v>
      </c>
    </row>
    <row r="358" spans="1:7" ht="18.75" x14ac:dyDescent="0.3">
      <c r="A358" s="38">
        <v>159</v>
      </c>
      <c r="B358" s="39">
        <v>5</v>
      </c>
      <c r="C358" s="39" t="s">
        <v>74</v>
      </c>
      <c r="D358" s="39" t="s">
        <v>31</v>
      </c>
      <c r="E358" s="39">
        <v>12.12</v>
      </c>
      <c r="F358" s="39" t="s">
        <v>55</v>
      </c>
      <c r="G358" s="40" t="s">
        <v>54</v>
      </c>
    </row>
    <row r="359" spans="1:7" ht="18.75" x14ac:dyDescent="0.3">
      <c r="A359" s="35">
        <v>159</v>
      </c>
      <c r="B359" s="36">
        <v>5</v>
      </c>
      <c r="C359" s="36" t="s">
        <v>53</v>
      </c>
      <c r="D359" s="36">
        <v>20</v>
      </c>
      <c r="E359" s="36" t="s">
        <v>54</v>
      </c>
      <c r="F359" s="36">
        <v>80500</v>
      </c>
      <c r="G359" s="37" t="s">
        <v>54</v>
      </c>
    </row>
    <row r="360" spans="1:7" ht="18.75" x14ac:dyDescent="0.3">
      <c r="A360" s="35">
        <v>159</v>
      </c>
      <c r="B360" s="36">
        <v>6</v>
      </c>
      <c r="C360" s="36" t="s">
        <v>57</v>
      </c>
      <c r="D360" s="36" t="s">
        <v>59</v>
      </c>
      <c r="E360" s="36">
        <v>0.40100000000000002</v>
      </c>
      <c r="F360" s="36">
        <v>160000</v>
      </c>
      <c r="G360" s="37" t="s">
        <v>62</v>
      </c>
    </row>
    <row r="361" spans="1:7" ht="18.75" x14ac:dyDescent="0.3">
      <c r="A361" s="38">
        <v>159</v>
      </c>
      <c r="B361" s="39">
        <v>6</v>
      </c>
      <c r="C361" s="39" t="s">
        <v>74</v>
      </c>
      <c r="D361" s="39" t="s">
        <v>31</v>
      </c>
      <c r="E361" s="39">
        <f>3.85+4.52</f>
        <v>8.3699999999999992</v>
      </c>
      <c r="F361" s="39" t="s">
        <v>55</v>
      </c>
      <c r="G361" s="40" t="s">
        <v>54</v>
      </c>
    </row>
    <row r="362" spans="1:7" ht="18.75" x14ac:dyDescent="0.3">
      <c r="A362" s="38">
        <v>159</v>
      </c>
      <c r="B362" s="39">
        <v>6</v>
      </c>
      <c r="C362" s="39" t="s">
        <v>73</v>
      </c>
      <c r="D362" s="39">
        <v>20</v>
      </c>
      <c r="E362" s="36" t="s">
        <v>54</v>
      </c>
      <c r="F362" s="39" t="s">
        <v>55</v>
      </c>
      <c r="G362" s="40" t="s">
        <v>54</v>
      </c>
    </row>
    <row r="363" spans="1:7" ht="18.75" x14ac:dyDescent="0.3">
      <c r="A363" s="35">
        <v>159</v>
      </c>
      <c r="B363" s="36">
        <v>6</v>
      </c>
      <c r="C363" s="36" t="s">
        <v>53</v>
      </c>
      <c r="D363" s="36">
        <v>20</v>
      </c>
      <c r="E363" s="36" t="s">
        <v>54</v>
      </c>
      <c r="F363" s="36">
        <v>80500</v>
      </c>
      <c r="G363" s="37" t="s">
        <v>54</v>
      </c>
    </row>
    <row r="364" spans="1:7" ht="18.75" x14ac:dyDescent="0.3">
      <c r="A364" s="35">
        <v>159</v>
      </c>
      <c r="B364" s="36">
        <v>6</v>
      </c>
      <c r="C364" s="36" t="s">
        <v>65</v>
      </c>
      <c r="D364" s="36">
        <v>20</v>
      </c>
      <c r="E364" s="36" t="s">
        <v>54</v>
      </c>
      <c r="F364" s="36">
        <v>89000</v>
      </c>
      <c r="G364" s="37" t="s">
        <v>54</v>
      </c>
    </row>
    <row r="365" spans="1:7" ht="18.75" x14ac:dyDescent="0.3">
      <c r="A365" s="35">
        <v>159</v>
      </c>
      <c r="B365" s="36">
        <v>7</v>
      </c>
      <c r="C365" s="36" t="s">
        <v>53</v>
      </c>
      <c r="D365" s="36">
        <v>20</v>
      </c>
      <c r="E365" s="36" t="s">
        <v>54</v>
      </c>
      <c r="F365" s="36">
        <v>80500</v>
      </c>
      <c r="G365" s="37" t="s">
        <v>54</v>
      </c>
    </row>
    <row r="366" spans="1:7" ht="18.75" x14ac:dyDescent="0.3">
      <c r="A366" s="35">
        <v>159</v>
      </c>
      <c r="B366" s="36">
        <v>7</v>
      </c>
      <c r="C366" s="36" t="s">
        <v>57</v>
      </c>
      <c r="D366" s="36" t="s">
        <v>58</v>
      </c>
      <c r="E366" s="36" t="s">
        <v>54</v>
      </c>
      <c r="F366" s="36">
        <v>89000</v>
      </c>
      <c r="G366" s="37" t="s">
        <v>54</v>
      </c>
    </row>
    <row r="367" spans="1:7" ht="18.75" x14ac:dyDescent="0.3">
      <c r="A367" s="38">
        <v>159</v>
      </c>
      <c r="B367" s="39">
        <v>8</v>
      </c>
      <c r="C367" s="39" t="s">
        <v>73</v>
      </c>
      <c r="D367" s="39">
        <v>20</v>
      </c>
      <c r="E367" s="36" t="s">
        <v>54</v>
      </c>
      <c r="F367" s="39" t="s">
        <v>55</v>
      </c>
      <c r="G367" s="40" t="s">
        <v>54</v>
      </c>
    </row>
    <row r="368" spans="1:7" ht="18.75" x14ac:dyDescent="0.3">
      <c r="A368" s="38">
        <v>159</v>
      </c>
      <c r="B368" s="39">
        <v>8</v>
      </c>
      <c r="C368" s="39" t="s">
        <v>74</v>
      </c>
      <c r="D368" s="39" t="s">
        <v>31</v>
      </c>
      <c r="E368" s="39">
        <v>5.44</v>
      </c>
      <c r="F368" s="39" t="s">
        <v>55</v>
      </c>
      <c r="G368" s="40" t="s">
        <v>54</v>
      </c>
    </row>
    <row r="369" spans="1:7" ht="18.75" x14ac:dyDescent="0.3">
      <c r="A369" s="35">
        <v>159</v>
      </c>
      <c r="B369" s="36">
        <v>8</v>
      </c>
      <c r="C369" s="36" t="s">
        <v>61</v>
      </c>
      <c r="D369" s="36" t="s">
        <v>58</v>
      </c>
      <c r="E369" s="36" t="s">
        <v>54</v>
      </c>
      <c r="F369" s="36">
        <v>89000</v>
      </c>
      <c r="G369" s="37" t="s">
        <v>54</v>
      </c>
    </row>
    <row r="370" spans="1:7" ht="18.75" x14ac:dyDescent="0.3">
      <c r="A370" s="35">
        <v>159</v>
      </c>
      <c r="B370" s="36">
        <v>8</v>
      </c>
      <c r="C370" s="36" t="s">
        <v>53</v>
      </c>
      <c r="D370" s="36">
        <v>20</v>
      </c>
      <c r="E370" s="36" t="s">
        <v>54</v>
      </c>
      <c r="F370" s="36">
        <v>80500</v>
      </c>
      <c r="G370" s="37" t="s">
        <v>54</v>
      </c>
    </row>
    <row r="371" spans="1:7" ht="18.75" x14ac:dyDescent="0.3">
      <c r="A371" s="35">
        <v>159</v>
      </c>
      <c r="B371" s="36">
        <v>8</v>
      </c>
      <c r="C371" s="36" t="s">
        <v>57</v>
      </c>
      <c r="D371" s="36">
        <v>20</v>
      </c>
      <c r="E371" s="36">
        <v>0.33800000000000002</v>
      </c>
      <c r="F371" s="36">
        <v>89000</v>
      </c>
      <c r="G371" s="37" t="s">
        <v>63</v>
      </c>
    </row>
    <row r="372" spans="1:7" ht="18.75" x14ac:dyDescent="0.3">
      <c r="A372" s="35">
        <v>159</v>
      </c>
      <c r="B372" s="36">
        <v>8</v>
      </c>
      <c r="C372" s="36" t="s">
        <v>57</v>
      </c>
      <c r="D372" s="36">
        <v>20</v>
      </c>
      <c r="E372" s="36" t="s">
        <v>54</v>
      </c>
      <c r="F372" s="36">
        <v>89000</v>
      </c>
      <c r="G372" s="37" t="s">
        <v>54</v>
      </c>
    </row>
    <row r="373" spans="1:7" ht="18.75" x14ac:dyDescent="0.3">
      <c r="A373" s="44">
        <v>159</v>
      </c>
      <c r="B373" s="45">
        <v>9</v>
      </c>
      <c r="C373" s="45" t="s">
        <v>65</v>
      </c>
      <c r="D373" s="45" t="s">
        <v>59</v>
      </c>
      <c r="E373" s="45">
        <v>4.5199999999999996</v>
      </c>
      <c r="F373" s="45" t="s">
        <v>55</v>
      </c>
      <c r="G373" s="46" t="s">
        <v>66</v>
      </c>
    </row>
    <row r="374" spans="1:7" ht="18.75" x14ac:dyDescent="0.3">
      <c r="A374" s="35">
        <v>159</v>
      </c>
      <c r="B374" s="36">
        <v>9</v>
      </c>
      <c r="C374" s="36" t="s">
        <v>53</v>
      </c>
      <c r="D374" s="36">
        <v>20</v>
      </c>
      <c r="E374" s="36" t="s">
        <v>54</v>
      </c>
      <c r="F374" s="36">
        <v>80500</v>
      </c>
      <c r="G374" s="37" t="s">
        <v>54</v>
      </c>
    </row>
    <row r="375" spans="1:7" ht="18.75" x14ac:dyDescent="0.3">
      <c r="A375" s="35">
        <v>159</v>
      </c>
      <c r="B375" s="36">
        <v>9</v>
      </c>
      <c r="C375" s="36" t="s">
        <v>57</v>
      </c>
      <c r="D375" s="36" t="s">
        <v>58</v>
      </c>
      <c r="E375" s="36" t="s">
        <v>54</v>
      </c>
      <c r="F375" s="36">
        <v>89000</v>
      </c>
      <c r="G375" s="37" t="s">
        <v>54</v>
      </c>
    </row>
    <row r="376" spans="1:7" ht="18.75" x14ac:dyDescent="0.3">
      <c r="A376" s="38">
        <v>159</v>
      </c>
      <c r="B376" s="39">
        <v>10</v>
      </c>
      <c r="C376" s="39" t="s">
        <v>74</v>
      </c>
      <c r="D376" s="39" t="s">
        <v>31</v>
      </c>
      <c r="E376" s="39">
        <v>10.34</v>
      </c>
      <c r="F376" s="39" t="s">
        <v>55</v>
      </c>
      <c r="G376" s="40" t="s">
        <v>54</v>
      </c>
    </row>
    <row r="377" spans="1:7" ht="18.75" x14ac:dyDescent="0.3">
      <c r="A377" s="35">
        <v>159</v>
      </c>
      <c r="B377" s="36">
        <v>10</v>
      </c>
      <c r="C377" s="36" t="s">
        <v>56</v>
      </c>
      <c r="D377" s="36" t="s">
        <v>58</v>
      </c>
      <c r="E377" s="36" t="s">
        <v>54</v>
      </c>
      <c r="F377" s="36">
        <v>89000</v>
      </c>
      <c r="G377" s="37" t="s">
        <v>54</v>
      </c>
    </row>
    <row r="378" spans="1:7" ht="18.75" x14ac:dyDescent="0.3">
      <c r="A378" s="35">
        <v>159</v>
      </c>
      <c r="B378" s="36">
        <v>10</v>
      </c>
      <c r="C378" s="36" t="s">
        <v>61</v>
      </c>
      <c r="D378" s="36" t="s">
        <v>58</v>
      </c>
      <c r="E378" s="36" t="s">
        <v>54</v>
      </c>
      <c r="F378" s="36">
        <v>89000</v>
      </c>
      <c r="G378" s="37" t="s">
        <v>54</v>
      </c>
    </row>
    <row r="379" spans="1:7" ht="18.75" x14ac:dyDescent="0.3">
      <c r="A379" s="35">
        <v>159</v>
      </c>
      <c r="B379" s="36">
        <v>10</v>
      </c>
      <c r="C379" s="36" t="s">
        <v>57</v>
      </c>
      <c r="D379" s="36" t="s">
        <v>58</v>
      </c>
      <c r="E379" s="36" t="s">
        <v>54</v>
      </c>
      <c r="F379" s="36">
        <v>89000</v>
      </c>
      <c r="G379" s="37" t="s">
        <v>54</v>
      </c>
    </row>
    <row r="380" spans="1:7" ht="18.75" x14ac:dyDescent="0.3">
      <c r="A380" s="35">
        <v>159</v>
      </c>
      <c r="B380" s="36">
        <v>10</v>
      </c>
      <c r="C380" s="36" t="s">
        <v>57</v>
      </c>
      <c r="D380" s="36" t="s">
        <v>58</v>
      </c>
      <c r="E380" s="36">
        <v>1.5</v>
      </c>
      <c r="F380" s="36">
        <v>89000</v>
      </c>
      <c r="G380" s="37" t="s">
        <v>63</v>
      </c>
    </row>
    <row r="381" spans="1:7" ht="18.75" x14ac:dyDescent="0.3">
      <c r="A381" s="35">
        <v>159</v>
      </c>
      <c r="B381" s="36">
        <v>11</v>
      </c>
      <c r="C381" s="36" t="s">
        <v>65</v>
      </c>
      <c r="D381" s="36" t="s">
        <v>58</v>
      </c>
      <c r="E381" s="36" t="s">
        <v>54</v>
      </c>
      <c r="F381" s="36">
        <v>89000</v>
      </c>
      <c r="G381" s="37" t="s">
        <v>54</v>
      </c>
    </row>
    <row r="382" spans="1:7" ht="18.75" x14ac:dyDescent="0.3">
      <c r="A382" s="35">
        <v>159</v>
      </c>
      <c r="B382" s="36">
        <v>11</v>
      </c>
      <c r="C382" s="36" t="s">
        <v>65</v>
      </c>
      <c r="D382" s="36">
        <v>20</v>
      </c>
      <c r="E382" s="36" t="s">
        <v>54</v>
      </c>
      <c r="F382" s="36">
        <v>89000</v>
      </c>
      <c r="G382" s="37" t="s">
        <v>54</v>
      </c>
    </row>
    <row r="383" spans="1:7" ht="18.75" x14ac:dyDescent="0.3">
      <c r="A383" s="38">
        <v>159</v>
      </c>
      <c r="B383" s="39">
        <v>12</v>
      </c>
      <c r="C383" s="39" t="s">
        <v>61</v>
      </c>
      <c r="D383" s="39" t="s">
        <v>69</v>
      </c>
      <c r="E383" s="39">
        <v>5.2930000000000001</v>
      </c>
      <c r="F383" s="39" t="s">
        <v>55</v>
      </c>
      <c r="G383" s="40" t="s">
        <v>60</v>
      </c>
    </row>
    <row r="384" spans="1:7" ht="18.75" x14ac:dyDescent="0.3">
      <c r="A384" s="35">
        <v>159</v>
      </c>
      <c r="B384" s="36">
        <v>13</v>
      </c>
      <c r="C384" s="36" t="s">
        <v>57</v>
      </c>
      <c r="D384" s="36" t="s">
        <v>58</v>
      </c>
      <c r="E384" s="36" t="s">
        <v>54</v>
      </c>
      <c r="F384" s="36">
        <v>90000</v>
      </c>
      <c r="G384" s="37" t="s">
        <v>54</v>
      </c>
    </row>
    <row r="385" spans="1:7" ht="18.75" x14ac:dyDescent="0.3">
      <c r="A385" s="67">
        <v>159</v>
      </c>
      <c r="B385" s="68">
        <v>13</v>
      </c>
      <c r="C385" s="68" t="s">
        <v>57</v>
      </c>
      <c r="D385" s="68" t="s">
        <v>59</v>
      </c>
      <c r="E385" s="68">
        <f>1.085-0.73</f>
        <v>0.35499999999999998</v>
      </c>
      <c r="F385" s="68">
        <v>135000</v>
      </c>
      <c r="G385" s="69" t="s">
        <v>63</v>
      </c>
    </row>
    <row r="386" spans="1:7" ht="18.75" x14ac:dyDescent="0.3">
      <c r="A386" s="35">
        <v>159</v>
      </c>
      <c r="B386" s="36">
        <v>15</v>
      </c>
      <c r="C386" s="36" t="s">
        <v>57</v>
      </c>
      <c r="D386" s="36" t="s">
        <v>58</v>
      </c>
      <c r="E386" s="36" t="s">
        <v>54</v>
      </c>
      <c r="F386" s="36">
        <v>90000</v>
      </c>
      <c r="G386" s="37" t="s">
        <v>54</v>
      </c>
    </row>
    <row r="387" spans="1:7" ht="18.75" x14ac:dyDescent="0.3">
      <c r="A387" s="67">
        <v>159</v>
      </c>
      <c r="B387" s="68">
        <v>16</v>
      </c>
      <c r="C387" s="68" t="s">
        <v>57</v>
      </c>
      <c r="D387" s="68" t="s">
        <v>59</v>
      </c>
      <c r="E387" s="68">
        <f>1.58-0.17</f>
        <v>1.4100000000000001</v>
      </c>
      <c r="F387" s="68">
        <v>135000</v>
      </c>
      <c r="G387" s="69" t="s">
        <v>63</v>
      </c>
    </row>
    <row r="388" spans="1:7" ht="18.75" x14ac:dyDescent="0.3">
      <c r="A388" s="35">
        <v>159</v>
      </c>
      <c r="B388" s="36">
        <v>16</v>
      </c>
      <c r="C388" s="36" t="s">
        <v>23</v>
      </c>
      <c r="D388" s="36">
        <v>20</v>
      </c>
      <c r="E388" s="36">
        <v>16.100000000000001</v>
      </c>
      <c r="F388" s="36">
        <v>58000</v>
      </c>
      <c r="G388" s="37" t="s">
        <v>80</v>
      </c>
    </row>
    <row r="389" spans="1:7" ht="18.75" x14ac:dyDescent="0.3">
      <c r="A389" s="67">
        <v>159</v>
      </c>
      <c r="B389" s="68">
        <v>18</v>
      </c>
      <c r="C389" s="68" t="s">
        <v>57</v>
      </c>
      <c r="D389" s="68" t="s">
        <v>59</v>
      </c>
      <c r="E389" s="68">
        <f>0.245+0.502</f>
        <v>0.747</v>
      </c>
      <c r="F389" s="68">
        <v>160000</v>
      </c>
      <c r="G389" s="69" t="s">
        <v>62</v>
      </c>
    </row>
    <row r="390" spans="1:7" ht="18.75" x14ac:dyDescent="0.3">
      <c r="A390" s="67">
        <v>159</v>
      </c>
      <c r="B390" s="68">
        <v>20</v>
      </c>
      <c r="C390" s="68" t="s">
        <v>57</v>
      </c>
      <c r="D390" s="68" t="s">
        <v>59</v>
      </c>
      <c r="E390" s="68">
        <v>1.7729999999999999</v>
      </c>
      <c r="F390" s="68">
        <v>160000</v>
      </c>
      <c r="G390" s="69" t="s">
        <v>62</v>
      </c>
    </row>
    <row r="391" spans="1:7" ht="18.75" x14ac:dyDescent="0.3">
      <c r="A391" s="35">
        <v>159</v>
      </c>
      <c r="B391" s="36">
        <v>20</v>
      </c>
      <c r="C391" s="36" t="s">
        <v>57</v>
      </c>
      <c r="D391" s="36">
        <v>20</v>
      </c>
      <c r="E391" s="36" t="s">
        <v>54</v>
      </c>
      <c r="F391" s="36">
        <v>90000</v>
      </c>
      <c r="G391" s="37" t="s">
        <v>54</v>
      </c>
    </row>
    <row r="392" spans="1:7" ht="18.75" x14ac:dyDescent="0.3">
      <c r="A392" s="44">
        <v>159</v>
      </c>
      <c r="B392" s="45">
        <v>22</v>
      </c>
      <c r="C392" s="45" t="s">
        <v>65</v>
      </c>
      <c r="D392" s="45" t="s">
        <v>59</v>
      </c>
      <c r="E392" s="45">
        <v>0.39500000000000002</v>
      </c>
      <c r="F392" s="45" t="s">
        <v>55</v>
      </c>
      <c r="G392" s="46" t="s">
        <v>66</v>
      </c>
    </row>
    <row r="393" spans="1:7" ht="18.75" x14ac:dyDescent="0.3">
      <c r="A393" s="50">
        <v>159</v>
      </c>
      <c r="B393" s="51">
        <v>30</v>
      </c>
      <c r="C393" s="51" t="s">
        <v>57</v>
      </c>
      <c r="D393" s="51" t="s">
        <v>59</v>
      </c>
      <c r="E393" s="51">
        <v>0.63800000000000001</v>
      </c>
      <c r="F393" s="51">
        <v>160000</v>
      </c>
      <c r="G393" s="52" t="s">
        <v>62</v>
      </c>
    </row>
    <row r="394" spans="1:7" ht="18.75" x14ac:dyDescent="0.3">
      <c r="A394" s="44">
        <v>159</v>
      </c>
      <c r="B394" s="45">
        <v>32</v>
      </c>
      <c r="C394" s="45" t="s">
        <v>65</v>
      </c>
      <c r="D394" s="45" t="s">
        <v>77</v>
      </c>
      <c r="E394" s="45">
        <v>17.5</v>
      </c>
      <c r="F394" s="45" t="s">
        <v>55</v>
      </c>
      <c r="G394" s="46" t="s">
        <v>66</v>
      </c>
    </row>
    <row r="395" spans="1:7" ht="18.75" x14ac:dyDescent="0.3">
      <c r="A395" s="35">
        <v>168</v>
      </c>
      <c r="B395" s="36">
        <v>8</v>
      </c>
      <c r="C395" s="36" t="s">
        <v>53</v>
      </c>
      <c r="D395" s="36">
        <v>20</v>
      </c>
      <c r="E395" s="36" t="s">
        <v>54</v>
      </c>
      <c r="F395" s="36">
        <v>80500</v>
      </c>
      <c r="G395" s="37" t="s">
        <v>54</v>
      </c>
    </row>
    <row r="396" spans="1:7" ht="18.75" x14ac:dyDescent="0.3">
      <c r="A396" s="35">
        <v>168</v>
      </c>
      <c r="B396" s="36">
        <v>10</v>
      </c>
      <c r="C396" s="36" t="s">
        <v>57</v>
      </c>
      <c r="D396" s="36">
        <v>20</v>
      </c>
      <c r="E396" s="36" t="s">
        <v>54</v>
      </c>
      <c r="F396" s="36">
        <v>89000</v>
      </c>
      <c r="G396" s="37" t="s">
        <v>54</v>
      </c>
    </row>
    <row r="397" spans="1:7" ht="18.75" x14ac:dyDescent="0.3">
      <c r="A397" s="35">
        <v>168</v>
      </c>
      <c r="B397" s="36">
        <v>12</v>
      </c>
      <c r="C397" s="36" t="s">
        <v>23</v>
      </c>
      <c r="D397" s="36">
        <v>20</v>
      </c>
      <c r="E397" s="36">
        <v>12.5</v>
      </c>
      <c r="F397" s="36">
        <v>58000</v>
      </c>
      <c r="G397" s="37" t="s">
        <v>80</v>
      </c>
    </row>
    <row r="398" spans="1:7" ht="18.75" x14ac:dyDescent="0.3">
      <c r="A398" s="67">
        <v>168</v>
      </c>
      <c r="B398" s="68">
        <v>14</v>
      </c>
      <c r="C398" s="68" t="s">
        <v>57</v>
      </c>
      <c r="D398" s="68" t="s">
        <v>59</v>
      </c>
      <c r="E398" s="68">
        <f>1.45-1.094</f>
        <v>0.35599999999999987</v>
      </c>
      <c r="F398" s="68">
        <v>120000</v>
      </c>
      <c r="G398" s="75" t="s">
        <v>63</v>
      </c>
    </row>
    <row r="399" spans="1:7" ht="18.75" x14ac:dyDescent="0.3">
      <c r="A399" s="35">
        <v>168</v>
      </c>
      <c r="B399" s="36">
        <v>14</v>
      </c>
      <c r="C399" s="36" t="s">
        <v>57</v>
      </c>
      <c r="D399" s="36">
        <v>20</v>
      </c>
      <c r="E399" s="36" t="s">
        <v>54</v>
      </c>
      <c r="F399" s="36">
        <v>90000</v>
      </c>
      <c r="G399" s="37" t="s">
        <v>54</v>
      </c>
    </row>
    <row r="400" spans="1:7" ht="18.75" x14ac:dyDescent="0.3">
      <c r="A400" s="35">
        <v>168</v>
      </c>
      <c r="B400" s="36">
        <v>16</v>
      </c>
      <c r="C400" s="36" t="s">
        <v>23</v>
      </c>
      <c r="D400" s="36">
        <v>20</v>
      </c>
      <c r="E400" s="36">
        <v>17.399999999999999</v>
      </c>
      <c r="F400" s="36">
        <v>59000</v>
      </c>
      <c r="G400" s="37" t="s">
        <v>80</v>
      </c>
    </row>
    <row r="401" spans="1:7" ht="18.75" x14ac:dyDescent="0.3">
      <c r="A401" s="35">
        <v>168</v>
      </c>
      <c r="B401" s="36">
        <v>16</v>
      </c>
      <c r="C401" s="36" t="s">
        <v>56</v>
      </c>
      <c r="D401" s="36">
        <v>20</v>
      </c>
      <c r="E401" s="36" t="s">
        <v>54</v>
      </c>
      <c r="F401" s="36">
        <v>90000</v>
      </c>
      <c r="G401" s="74" t="s">
        <v>54</v>
      </c>
    </row>
    <row r="402" spans="1:7" ht="18.75" x14ac:dyDescent="0.3">
      <c r="A402" s="35">
        <v>168</v>
      </c>
      <c r="B402" s="36">
        <v>20</v>
      </c>
      <c r="C402" s="36" t="s">
        <v>23</v>
      </c>
      <c r="D402" s="36">
        <v>20</v>
      </c>
      <c r="E402" s="36">
        <v>54.6</v>
      </c>
      <c r="F402" s="36">
        <v>58000</v>
      </c>
      <c r="G402" s="74" t="s">
        <v>80</v>
      </c>
    </row>
    <row r="403" spans="1:7" ht="18.75" x14ac:dyDescent="0.3">
      <c r="A403" s="50">
        <v>168</v>
      </c>
      <c r="B403" s="51">
        <v>28</v>
      </c>
      <c r="C403" s="51" t="s">
        <v>57</v>
      </c>
      <c r="D403" s="51" t="s">
        <v>59</v>
      </c>
      <c r="E403" s="51">
        <v>3.2549999999999999</v>
      </c>
      <c r="F403" s="51" t="s">
        <v>55</v>
      </c>
      <c r="G403" s="52" t="s">
        <v>60</v>
      </c>
    </row>
    <row r="404" spans="1:7" ht="18.75" x14ac:dyDescent="0.3">
      <c r="A404" s="44">
        <v>168</v>
      </c>
      <c r="B404" s="45">
        <v>32</v>
      </c>
      <c r="C404" s="45" t="s">
        <v>65</v>
      </c>
      <c r="D404" s="45" t="s">
        <v>77</v>
      </c>
      <c r="E404" s="45">
        <v>10</v>
      </c>
      <c r="F404" s="45" t="s">
        <v>55</v>
      </c>
      <c r="G404" s="46" t="s">
        <v>81</v>
      </c>
    </row>
    <row r="405" spans="1:7" ht="18.75" x14ac:dyDescent="0.3">
      <c r="A405" s="44">
        <v>194</v>
      </c>
      <c r="B405" s="45">
        <v>17</v>
      </c>
      <c r="C405" s="45" t="s">
        <v>65</v>
      </c>
      <c r="D405" s="45" t="s">
        <v>75</v>
      </c>
      <c r="E405" s="45">
        <v>7.7510000000000003</v>
      </c>
      <c r="F405" s="45" t="s">
        <v>55</v>
      </c>
      <c r="G405" s="46" t="s">
        <v>66</v>
      </c>
    </row>
    <row r="406" spans="1:7" ht="18.75" x14ac:dyDescent="0.3">
      <c r="A406" s="44">
        <v>194</v>
      </c>
      <c r="B406" s="45">
        <v>22</v>
      </c>
      <c r="C406" s="45" t="s">
        <v>65</v>
      </c>
      <c r="D406" s="45" t="s">
        <v>77</v>
      </c>
      <c r="E406" s="45">
        <v>3.7810000000000001</v>
      </c>
      <c r="F406" s="45" t="s">
        <v>55</v>
      </c>
      <c r="G406" s="46" t="s">
        <v>66</v>
      </c>
    </row>
    <row r="407" spans="1:7" ht="18.75" x14ac:dyDescent="0.3">
      <c r="A407" s="41">
        <v>194</v>
      </c>
      <c r="B407" s="42">
        <v>36</v>
      </c>
      <c r="C407" s="42" t="s">
        <v>57</v>
      </c>
      <c r="D407" s="42" t="s">
        <v>59</v>
      </c>
      <c r="E407" s="42">
        <v>0.155</v>
      </c>
      <c r="F407" s="42">
        <v>160000</v>
      </c>
      <c r="G407" s="43" t="s">
        <v>64</v>
      </c>
    </row>
    <row r="408" spans="1:7" ht="18.75" x14ac:dyDescent="0.3">
      <c r="A408" s="50">
        <v>194</v>
      </c>
      <c r="B408" s="51">
        <v>36</v>
      </c>
      <c r="C408" s="51" t="s">
        <v>61</v>
      </c>
      <c r="D408" s="51" t="s">
        <v>59</v>
      </c>
      <c r="E408" s="51">
        <v>4.37</v>
      </c>
      <c r="F408" s="51" t="s">
        <v>55</v>
      </c>
      <c r="G408" s="52" t="s">
        <v>60</v>
      </c>
    </row>
    <row r="409" spans="1:7" ht="18.75" x14ac:dyDescent="0.3">
      <c r="A409" s="44">
        <v>194</v>
      </c>
      <c r="B409" s="45">
        <v>38</v>
      </c>
      <c r="C409" s="45" t="s">
        <v>65</v>
      </c>
      <c r="D409" s="45" t="s">
        <v>77</v>
      </c>
      <c r="E409" s="45">
        <v>3.5550000000000002</v>
      </c>
      <c r="F409" s="45" t="s">
        <v>55</v>
      </c>
      <c r="G409" s="46" t="s">
        <v>66</v>
      </c>
    </row>
    <row r="410" spans="1:7" ht="18.75" x14ac:dyDescent="0.3">
      <c r="A410" s="50">
        <v>194</v>
      </c>
      <c r="B410" s="51">
        <v>40</v>
      </c>
      <c r="C410" s="51" t="s">
        <v>57</v>
      </c>
      <c r="D410" s="51" t="s">
        <v>59</v>
      </c>
      <c r="E410" s="51">
        <v>2.89</v>
      </c>
      <c r="F410" s="51" t="s">
        <v>55</v>
      </c>
      <c r="G410" s="52" t="s">
        <v>60</v>
      </c>
    </row>
    <row r="411" spans="1:7" ht="18.75" x14ac:dyDescent="0.3">
      <c r="A411" s="38">
        <v>219</v>
      </c>
      <c r="B411" s="39">
        <v>7</v>
      </c>
      <c r="C411" s="39" t="s">
        <v>74</v>
      </c>
      <c r="D411" s="39" t="s">
        <v>31</v>
      </c>
      <c r="E411" s="39">
        <f>17.835+4.7</f>
        <v>22.535</v>
      </c>
      <c r="F411" s="39" t="s">
        <v>55</v>
      </c>
      <c r="G411" s="40" t="s">
        <v>54</v>
      </c>
    </row>
    <row r="412" spans="1:7" ht="18.75" x14ac:dyDescent="0.3">
      <c r="A412" s="38">
        <v>219</v>
      </c>
      <c r="B412" s="39">
        <v>7</v>
      </c>
      <c r="C412" s="39" t="s">
        <v>73</v>
      </c>
      <c r="D412" s="39">
        <v>20</v>
      </c>
      <c r="E412" s="36" t="s">
        <v>54</v>
      </c>
      <c r="F412" s="39" t="s">
        <v>55</v>
      </c>
      <c r="G412" s="40" t="s">
        <v>54</v>
      </c>
    </row>
    <row r="413" spans="1:7" ht="18.75" x14ac:dyDescent="0.3">
      <c r="A413" s="35">
        <v>219</v>
      </c>
      <c r="B413" s="36">
        <v>7</v>
      </c>
      <c r="C413" s="36" t="s">
        <v>53</v>
      </c>
      <c r="D413" s="36">
        <v>20</v>
      </c>
      <c r="E413" s="36" t="s">
        <v>54</v>
      </c>
      <c r="F413" s="36">
        <v>80500</v>
      </c>
      <c r="G413" s="37" t="s">
        <v>54</v>
      </c>
    </row>
    <row r="414" spans="1:7" ht="18.75" x14ac:dyDescent="0.3">
      <c r="A414" s="35">
        <v>219</v>
      </c>
      <c r="B414" s="36">
        <v>7.5</v>
      </c>
      <c r="C414" s="36" t="s">
        <v>57</v>
      </c>
      <c r="D414" s="36" t="s">
        <v>59</v>
      </c>
      <c r="E414" s="36">
        <v>0.35</v>
      </c>
      <c r="F414" s="36">
        <v>160000</v>
      </c>
      <c r="G414" s="37" t="s">
        <v>62</v>
      </c>
    </row>
    <row r="415" spans="1:7" ht="18.75" x14ac:dyDescent="0.3">
      <c r="A415" s="38">
        <v>219</v>
      </c>
      <c r="B415" s="39">
        <v>8</v>
      </c>
      <c r="C415" s="39" t="s">
        <v>74</v>
      </c>
      <c r="D415" s="39" t="s">
        <v>31</v>
      </c>
      <c r="E415" s="39">
        <v>19.399999999999999</v>
      </c>
      <c r="F415" s="39" t="s">
        <v>55</v>
      </c>
      <c r="G415" s="40" t="s">
        <v>54</v>
      </c>
    </row>
    <row r="416" spans="1:7" ht="18.75" x14ac:dyDescent="0.3">
      <c r="A416" s="38">
        <v>219</v>
      </c>
      <c r="B416" s="39">
        <v>8</v>
      </c>
      <c r="C416" s="39" t="s">
        <v>73</v>
      </c>
      <c r="D416" s="39">
        <v>20</v>
      </c>
      <c r="E416" s="36" t="s">
        <v>54</v>
      </c>
      <c r="F416" s="39" t="s">
        <v>55</v>
      </c>
      <c r="G416" s="40" t="s">
        <v>54</v>
      </c>
    </row>
    <row r="417" spans="1:7" ht="18.75" x14ac:dyDescent="0.3">
      <c r="A417" s="38">
        <v>219</v>
      </c>
      <c r="B417" s="39">
        <v>8</v>
      </c>
      <c r="C417" s="39" t="s">
        <v>74</v>
      </c>
      <c r="D417" s="39">
        <v>20</v>
      </c>
      <c r="E417" s="36" t="s">
        <v>54</v>
      </c>
      <c r="F417" s="39" t="s">
        <v>55</v>
      </c>
      <c r="G417" s="40" t="s">
        <v>54</v>
      </c>
    </row>
    <row r="418" spans="1:7" ht="18.75" x14ac:dyDescent="0.3">
      <c r="A418" s="35">
        <v>219</v>
      </c>
      <c r="B418" s="36">
        <v>8</v>
      </c>
      <c r="C418" s="36" t="s">
        <v>57</v>
      </c>
      <c r="D418" s="36">
        <v>20</v>
      </c>
      <c r="E418" s="36" t="s">
        <v>54</v>
      </c>
      <c r="F418" s="36">
        <v>89000</v>
      </c>
      <c r="G418" s="37" t="s">
        <v>54</v>
      </c>
    </row>
    <row r="419" spans="1:7" ht="18.75" x14ac:dyDescent="0.3">
      <c r="A419" s="35">
        <v>219</v>
      </c>
      <c r="B419" s="36">
        <v>8</v>
      </c>
      <c r="C419" s="36" t="s">
        <v>53</v>
      </c>
      <c r="D419" s="36">
        <v>20</v>
      </c>
      <c r="E419" s="36" t="s">
        <v>54</v>
      </c>
      <c r="F419" s="36">
        <v>80500</v>
      </c>
      <c r="G419" s="37" t="s">
        <v>54</v>
      </c>
    </row>
    <row r="420" spans="1:7" ht="18.75" x14ac:dyDescent="0.3">
      <c r="A420" s="35">
        <v>219</v>
      </c>
      <c r="B420" s="36">
        <v>9</v>
      </c>
      <c r="C420" s="36" t="s">
        <v>53</v>
      </c>
      <c r="D420" s="36">
        <v>20</v>
      </c>
      <c r="E420" s="36" t="s">
        <v>54</v>
      </c>
      <c r="F420" s="36">
        <v>80500</v>
      </c>
      <c r="G420" s="37" t="s">
        <v>54</v>
      </c>
    </row>
    <row r="421" spans="1:7" ht="18.75" x14ac:dyDescent="0.3">
      <c r="A421" s="35">
        <v>219</v>
      </c>
      <c r="B421" s="36">
        <v>9</v>
      </c>
      <c r="C421" s="36" t="s">
        <v>57</v>
      </c>
      <c r="D421" s="36">
        <v>20</v>
      </c>
      <c r="E421" s="36" t="s">
        <v>54</v>
      </c>
      <c r="F421" s="36">
        <v>89000</v>
      </c>
      <c r="G421" s="37" t="s">
        <v>54</v>
      </c>
    </row>
    <row r="422" spans="1:7" ht="18.75" x14ac:dyDescent="0.3">
      <c r="A422" s="50">
        <v>219</v>
      </c>
      <c r="B422" s="51">
        <v>10</v>
      </c>
      <c r="C422" s="51" t="s">
        <v>61</v>
      </c>
      <c r="D422" s="51" t="s">
        <v>59</v>
      </c>
      <c r="E422" s="51">
        <v>1.1299999999999999</v>
      </c>
      <c r="F422" s="51" t="s">
        <v>55</v>
      </c>
      <c r="G422" s="52" t="s">
        <v>60</v>
      </c>
    </row>
    <row r="423" spans="1:7" ht="18.75" x14ac:dyDescent="0.3">
      <c r="A423" s="38">
        <v>219</v>
      </c>
      <c r="B423" s="39">
        <v>10</v>
      </c>
      <c r="C423" s="39" t="s">
        <v>73</v>
      </c>
      <c r="D423" s="39">
        <v>20</v>
      </c>
      <c r="E423" s="36" t="s">
        <v>54</v>
      </c>
      <c r="F423" s="39" t="s">
        <v>55</v>
      </c>
      <c r="G423" s="40" t="s">
        <v>54</v>
      </c>
    </row>
    <row r="424" spans="1:7" ht="18.75" x14ac:dyDescent="0.3">
      <c r="A424" s="38">
        <v>219</v>
      </c>
      <c r="B424" s="39">
        <v>10</v>
      </c>
      <c r="C424" s="39" t="s">
        <v>53</v>
      </c>
      <c r="D424" s="39">
        <v>20</v>
      </c>
      <c r="E424" s="36" t="s">
        <v>54</v>
      </c>
      <c r="F424" s="36">
        <v>80500</v>
      </c>
      <c r="G424" s="40" t="s">
        <v>54</v>
      </c>
    </row>
    <row r="425" spans="1:7" ht="18.75" x14ac:dyDescent="0.3">
      <c r="A425" s="35">
        <v>219</v>
      </c>
      <c r="B425" s="36">
        <v>10</v>
      </c>
      <c r="C425" s="36" t="s">
        <v>57</v>
      </c>
      <c r="D425" s="36">
        <v>20</v>
      </c>
      <c r="E425" s="36" t="s">
        <v>54</v>
      </c>
      <c r="F425" s="36">
        <v>89000</v>
      </c>
      <c r="G425" s="37" t="s">
        <v>54</v>
      </c>
    </row>
    <row r="426" spans="1:7" ht="18.75" x14ac:dyDescent="0.3">
      <c r="A426" s="35">
        <v>219</v>
      </c>
      <c r="B426" s="36">
        <v>11</v>
      </c>
      <c r="C426" s="36" t="s">
        <v>57</v>
      </c>
      <c r="D426" s="36">
        <v>20</v>
      </c>
      <c r="E426" s="36" t="s">
        <v>54</v>
      </c>
      <c r="F426" s="36">
        <v>89000</v>
      </c>
      <c r="G426" s="37" t="s">
        <v>54</v>
      </c>
    </row>
    <row r="427" spans="1:7" ht="18.75" x14ac:dyDescent="0.3">
      <c r="A427" s="35">
        <v>219</v>
      </c>
      <c r="B427" s="36">
        <v>12</v>
      </c>
      <c r="C427" s="36" t="s">
        <v>53</v>
      </c>
      <c r="D427" s="36">
        <v>20</v>
      </c>
      <c r="E427" s="36" t="s">
        <v>54</v>
      </c>
      <c r="F427" s="36">
        <v>80500</v>
      </c>
      <c r="G427" s="37" t="s">
        <v>54</v>
      </c>
    </row>
    <row r="428" spans="1:7" ht="18.75" x14ac:dyDescent="0.3">
      <c r="A428" s="44">
        <v>219</v>
      </c>
      <c r="B428" s="45">
        <v>12</v>
      </c>
      <c r="C428" s="45" t="s">
        <v>65</v>
      </c>
      <c r="D428" s="45" t="s">
        <v>59</v>
      </c>
      <c r="E428" s="45">
        <v>2.0489999999999999</v>
      </c>
      <c r="F428" s="45" t="s">
        <v>55</v>
      </c>
      <c r="G428" s="46" t="s">
        <v>66</v>
      </c>
    </row>
    <row r="429" spans="1:7" ht="18.75" x14ac:dyDescent="0.3">
      <c r="A429" s="35">
        <v>219</v>
      </c>
      <c r="B429" s="36">
        <v>12</v>
      </c>
      <c r="C429" s="36" t="s">
        <v>57</v>
      </c>
      <c r="D429" s="36">
        <v>20</v>
      </c>
      <c r="E429" s="36" t="s">
        <v>54</v>
      </c>
      <c r="F429" s="36">
        <v>89000</v>
      </c>
      <c r="G429" s="37" t="s">
        <v>54</v>
      </c>
    </row>
    <row r="430" spans="1:7" ht="18.75" x14ac:dyDescent="0.3">
      <c r="A430" s="35">
        <v>219</v>
      </c>
      <c r="B430" s="36">
        <v>13</v>
      </c>
      <c r="C430" s="36" t="s">
        <v>57</v>
      </c>
      <c r="D430" s="36">
        <v>20</v>
      </c>
      <c r="E430" s="36" t="s">
        <v>54</v>
      </c>
      <c r="F430" s="36">
        <v>90000</v>
      </c>
      <c r="G430" s="37" t="s">
        <v>54</v>
      </c>
    </row>
    <row r="431" spans="1:7" ht="18.75" x14ac:dyDescent="0.3">
      <c r="A431" s="35">
        <v>219</v>
      </c>
      <c r="B431" s="36">
        <v>14</v>
      </c>
      <c r="C431" s="36" t="s">
        <v>23</v>
      </c>
      <c r="D431" s="36">
        <v>20</v>
      </c>
      <c r="E431" s="36">
        <v>21.3</v>
      </c>
      <c r="F431" s="36">
        <v>59000</v>
      </c>
      <c r="G431" s="37" t="s">
        <v>66</v>
      </c>
    </row>
    <row r="432" spans="1:7" ht="18.75" x14ac:dyDescent="0.3">
      <c r="A432" s="35">
        <v>219</v>
      </c>
      <c r="B432" s="36">
        <v>16</v>
      </c>
      <c r="C432" s="36" t="s">
        <v>57</v>
      </c>
      <c r="D432" s="36">
        <v>20</v>
      </c>
      <c r="E432" s="36" t="s">
        <v>54</v>
      </c>
      <c r="F432" s="36">
        <v>90000</v>
      </c>
      <c r="G432" s="37" t="s">
        <v>54</v>
      </c>
    </row>
    <row r="433" spans="1:7" ht="18.75" x14ac:dyDescent="0.3">
      <c r="A433" s="35">
        <v>219</v>
      </c>
      <c r="B433" s="36">
        <v>16</v>
      </c>
      <c r="C433" s="36" t="s">
        <v>78</v>
      </c>
      <c r="D433" s="36" t="s">
        <v>79</v>
      </c>
      <c r="E433" s="36">
        <v>0.71</v>
      </c>
      <c r="F433" s="36">
        <v>86000</v>
      </c>
      <c r="G433" s="37" t="s">
        <v>63</v>
      </c>
    </row>
    <row r="434" spans="1:7" ht="18.75" x14ac:dyDescent="0.3">
      <c r="A434" s="44">
        <v>219</v>
      </c>
      <c r="B434" s="45">
        <v>16</v>
      </c>
      <c r="C434" s="45" t="s">
        <v>65</v>
      </c>
      <c r="D434" s="45" t="s">
        <v>75</v>
      </c>
      <c r="E434" s="45">
        <v>10.128</v>
      </c>
      <c r="F434" s="45" t="s">
        <v>55</v>
      </c>
      <c r="G434" s="46" t="s">
        <v>66</v>
      </c>
    </row>
    <row r="435" spans="1:7" ht="18.75" x14ac:dyDescent="0.3">
      <c r="A435" s="50">
        <v>219</v>
      </c>
      <c r="B435" s="51">
        <v>18</v>
      </c>
      <c r="C435" s="51" t="s">
        <v>57</v>
      </c>
      <c r="D435" s="51" t="s">
        <v>59</v>
      </c>
      <c r="E435" s="51">
        <v>0.26700000000000002</v>
      </c>
      <c r="F435" s="51">
        <v>170000</v>
      </c>
      <c r="G435" s="52" t="s">
        <v>62</v>
      </c>
    </row>
    <row r="436" spans="1:7" ht="18.75" x14ac:dyDescent="0.3">
      <c r="A436" s="35">
        <v>219</v>
      </c>
      <c r="B436" s="36">
        <v>18</v>
      </c>
      <c r="C436" s="36" t="s">
        <v>23</v>
      </c>
      <c r="D436" s="36">
        <v>20</v>
      </c>
      <c r="E436" s="36">
        <v>16.100000000000001</v>
      </c>
      <c r="F436" s="36">
        <v>59000</v>
      </c>
      <c r="G436" s="37" t="s">
        <v>66</v>
      </c>
    </row>
    <row r="437" spans="1:7" ht="18.75" x14ac:dyDescent="0.3">
      <c r="A437" s="35">
        <v>219</v>
      </c>
      <c r="B437" s="36">
        <v>20</v>
      </c>
      <c r="C437" s="36" t="s">
        <v>57</v>
      </c>
      <c r="D437" s="36">
        <v>20</v>
      </c>
      <c r="E437" s="36" t="s">
        <v>54</v>
      </c>
      <c r="F437" s="36">
        <v>90000</v>
      </c>
      <c r="G437" s="37" t="s">
        <v>54</v>
      </c>
    </row>
    <row r="438" spans="1:7" ht="18.75" x14ac:dyDescent="0.3">
      <c r="A438" s="35">
        <v>219</v>
      </c>
      <c r="B438" s="36">
        <v>20</v>
      </c>
      <c r="C438" s="36" t="s">
        <v>23</v>
      </c>
      <c r="D438" s="36">
        <v>20</v>
      </c>
      <c r="E438" s="36">
        <v>3.3</v>
      </c>
      <c r="F438" s="36">
        <v>59000</v>
      </c>
      <c r="G438" s="37" t="s">
        <v>80</v>
      </c>
    </row>
    <row r="439" spans="1:7" ht="18.75" x14ac:dyDescent="0.3">
      <c r="A439" s="35">
        <v>219</v>
      </c>
      <c r="B439" s="36">
        <v>25</v>
      </c>
      <c r="C439" s="36" t="s">
        <v>57</v>
      </c>
      <c r="D439" s="36" t="s">
        <v>59</v>
      </c>
      <c r="E439" s="36">
        <v>1.446</v>
      </c>
      <c r="F439" s="36">
        <v>160000</v>
      </c>
      <c r="G439" s="37" t="s">
        <v>62</v>
      </c>
    </row>
    <row r="440" spans="1:7" ht="18.75" x14ac:dyDescent="0.3">
      <c r="A440" s="50">
        <v>219</v>
      </c>
      <c r="B440" s="51">
        <v>25</v>
      </c>
      <c r="C440" s="51" t="s">
        <v>61</v>
      </c>
      <c r="D440" s="51" t="s">
        <v>59</v>
      </c>
      <c r="E440" s="51">
        <v>0.89</v>
      </c>
      <c r="F440" s="51">
        <v>165000</v>
      </c>
      <c r="G440" s="52" t="s">
        <v>60</v>
      </c>
    </row>
    <row r="441" spans="1:7" ht="18.75" x14ac:dyDescent="0.3">
      <c r="A441" s="35">
        <v>219</v>
      </c>
      <c r="B441" s="36">
        <v>25</v>
      </c>
      <c r="C441" s="36" t="s">
        <v>57</v>
      </c>
      <c r="D441" s="36">
        <v>20</v>
      </c>
      <c r="E441" s="36" t="s">
        <v>54</v>
      </c>
      <c r="F441" s="36">
        <v>90000</v>
      </c>
      <c r="G441" s="37" t="s">
        <v>54</v>
      </c>
    </row>
    <row r="442" spans="1:7" ht="18.75" x14ac:dyDescent="0.3">
      <c r="A442" s="35">
        <v>219</v>
      </c>
      <c r="B442" s="36">
        <v>26</v>
      </c>
      <c r="C442" s="36" t="s">
        <v>57</v>
      </c>
      <c r="D442" s="36" t="s">
        <v>59</v>
      </c>
      <c r="E442" s="36">
        <v>4.2249999999999996</v>
      </c>
      <c r="F442" s="36">
        <v>170000</v>
      </c>
      <c r="G442" s="37" t="s">
        <v>62</v>
      </c>
    </row>
    <row r="443" spans="1:7" ht="18.75" x14ac:dyDescent="0.3">
      <c r="A443" s="35">
        <v>219</v>
      </c>
      <c r="B443" s="36">
        <v>26</v>
      </c>
      <c r="C443" s="36" t="s">
        <v>57</v>
      </c>
      <c r="D443" s="36">
        <v>20</v>
      </c>
      <c r="E443" s="36" t="s">
        <v>54</v>
      </c>
      <c r="F443" s="36">
        <v>90000</v>
      </c>
      <c r="G443" s="37" t="s">
        <v>54</v>
      </c>
    </row>
    <row r="444" spans="1:7" ht="18.75" x14ac:dyDescent="0.3">
      <c r="A444" s="35">
        <v>219</v>
      </c>
      <c r="B444" s="36">
        <v>28</v>
      </c>
      <c r="C444" s="36" t="s">
        <v>57</v>
      </c>
      <c r="D444" s="36">
        <v>20</v>
      </c>
      <c r="E444" s="36" t="s">
        <v>54</v>
      </c>
      <c r="F444" s="36">
        <v>90000</v>
      </c>
      <c r="G444" s="37" t="s">
        <v>54</v>
      </c>
    </row>
    <row r="445" spans="1:7" ht="18.75" x14ac:dyDescent="0.3">
      <c r="A445" s="50">
        <v>219</v>
      </c>
      <c r="B445" s="51">
        <v>28</v>
      </c>
      <c r="C445" s="51" t="s">
        <v>57</v>
      </c>
      <c r="D445" s="51" t="s">
        <v>59</v>
      </c>
      <c r="E445" s="51">
        <v>0.86</v>
      </c>
      <c r="F445" s="51" t="s">
        <v>55</v>
      </c>
      <c r="G445" s="52" t="s">
        <v>60</v>
      </c>
    </row>
    <row r="446" spans="1:7" ht="18.75" x14ac:dyDescent="0.3">
      <c r="A446" s="44">
        <v>219</v>
      </c>
      <c r="B446" s="45">
        <v>28</v>
      </c>
      <c r="C446" s="45" t="s">
        <v>65</v>
      </c>
      <c r="D446" s="45" t="s">
        <v>59</v>
      </c>
      <c r="E446" s="45">
        <v>20</v>
      </c>
      <c r="F446" s="45" t="s">
        <v>55</v>
      </c>
      <c r="G446" s="46" t="s">
        <v>81</v>
      </c>
    </row>
    <row r="447" spans="1:7" ht="18.75" x14ac:dyDescent="0.3">
      <c r="A447" s="63">
        <v>219</v>
      </c>
      <c r="B447" s="64">
        <v>28</v>
      </c>
      <c r="C447" s="64" t="s">
        <v>57</v>
      </c>
      <c r="D447" s="64" t="s">
        <v>59</v>
      </c>
      <c r="E447" s="64">
        <f>1.84-0.144</f>
        <v>1.6960000000000002</v>
      </c>
      <c r="F447" s="64">
        <v>135000</v>
      </c>
      <c r="G447" s="66" t="s">
        <v>63</v>
      </c>
    </row>
    <row r="448" spans="1:7" ht="18.75" x14ac:dyDescent="0.3">
      <c r="A448" s="35">
        <v>219</v>
      </c>
      <c r="B448" s="36">
        <v>30</v>
      </c>
      <c r="C448" s="36" t="s">
        <v>57</v>
      </c>
      <c r="D448" s="36">
        <v>20</v>
      </c>
      <c r="E448" s="36" t="s">
        <v>54</v>
      </c>
      <c r="F448" s="36">
        <v>90000</v>
      </c>
      <c r="G448" s="37" t="s">
        <v>54</v>
      </c>
    </row>
    <row r="449" spans="1:7" ht="18.75" x14ac:dyDescent="0.3">
      <c r="A449" s="35">
        <v>219</v>
      </c>
      <c r="B449" s="36">
        <v>32</v>
      </c>
      <c r="C449" s="36" t="s">
        <v>57</v>
      </c>
      <c r="D449" s="36" t="s">
        <v>59</v>
      </c>
      <c r="E449" s="36">
        <v>5.6929999999999996</v>
      </c>
      <c r="F449" s="36">
        <v>160000</v>
      </c>
      <c r="G449" s="37" t="s">
        <v>62</v>
      </c>
    </row>
    <row r="450" spans="1:7" ht="18.75" x14ac:dyDescent="0.3">
      <c r="A450" s="44">
        <v>219</v>
      </c>
      <c r="B450" s="45">
        <v>32</v>
      </c>
      <c r="C450" s="45" t="s">
        <v>65</v>
      </c>
      <c r="D450" s="45" t="s">
        <v>59</v>
      </c>
      <c r="E450" s="45">
        <v>10.94</v>
      </c>
      <c r="F450" s="45" t="s">
        <v>55</v>
      </c>
      <c r="G450" s="46" t="s">
        <v>66</v>
      </c>
    </row>
    <row r="451" spans="1:7" ht="18.75" x14ac:dyDescent="0.3">
      <c r="A451" s="44">
        <v>219</v>
      </c>
      <c r="B451" s="45">
        <v>32</v>
      </c>
      <c r="C451" s="45" t="s">
        <v>65</v>
      </c>
      <c r="D451" s="45" t="s">
        <v>77</v>
      </c>
      <c r="E451" s="45">
        <v>32.426000000000002</v>
      </c>
      <c r="F451" s="45" t="s">
        <v>55</v>
      </c>
      <c r="G451" s="46" t="s">
        <v>66</v>
      </c>
    </row>
    <row r="452" spans="1:7" ht="18.75" x14ac:dyDescent="0.3">
      <c r="A452" s="54">
        <v>219</v>
      </c>
      <c r="B452" s="55">
        <v>32</v>
      </c>
      <c r="C452" s="55" t="s">
        <v>57</v>
      </c>
      <c r="D452" s="55" t="s">
        <v>77</v>
      </c>
      <c r="E452" s="55">
        <v>0.95499999999999996</v>
      </c>
      <c r="F452" s="55">
        <v>180000</v>
      </c>
      <c r="G452" s="56" t="s">
        <v>62</v>
      </c>
    </row>
    <row r="453" spans="1:7" ht="18.75" x14ac:dyDescent="0.3">
      <c r="A453" s="54">
        <v>219</v>
      </c>
      <c r="B453" s="55">
        <v>32</v>
      </c>
      <c r="C453" s="55" t="s">
        <v>57</v>
      </c>
      <c r="D453" s="55" t="s">
        <v>59</v>
      </c>
      <c r="E453" s="55">
        <v>5.7</v>
      </c>
      <c r="F453" s="55">
        <v>170000</v>
      </c>
      <c r="G453" s="56" t="s">
        <v>67</v>
      </c>
    </row>
    <row r="454" spans="1:7" ht="18.75" x14ac:dyDescent="0.3">
      <c r="A454" s="35">
        <v>219</v>
      </c>
      <c r="B454" s="36">
        <v>36</v>
      </c>
      <c r="C454" s="36" t="s">
        <v>57</v>
      </c>
      <c r="D454" s="36">
        <v>20</v>
      </c>
      <c r="E454" s="36" t="s">
        <v>54</v>
      </c>
      <c r="F454" s="36">
        <v>90000</v>
      </c>
      <c r="G454" s="37" t="s">
        <v>54</v>
      </c>
    </row>
    <row r="455" spans="1:7" ht="18.75" x14ac:dyDescent="0.3">
      <c r="A455" s="35">
        <v>219</v>
      </c>
      <c r="B455" s="36">
        <v>38</v>
      </c>
      <c r="C455" s="36" t="s">
        <v>57</v>
      </c>
      <c r="D455" s="36" t="s">
        <v>59</v>
      </c>
      <c r="E455" s="36">
        <v>0.28599999999999998</v>
      </c>
      <c r="F455" s="36">
        <v>170000</v>
      </c>
      <c r="G455" s="37" t="s">
        <v>62</v>
      </c>
    </row>
    <row r="456" spans="1:7" ht="18.75" x14ac:dyDescent="0.3">
      <c r="A456" s="35">
        <v>245</v>
      </c>
      <c r="B456" s="36">
        <v>10</v>
      </c>
      <c r="C456" s="36" t="s">
        <v>53</v>
      </c>
      <c r="D456" s="36">
        <v>20</v>
      </c>
      <c r="E456" s="36" t="s">
        <v>54</v>
      </c>
      <c r="F456" s="36">
        <v>83500</v>
      </c>
      <c r="G456" s="37" t="s">
        <v>54</v>
      </c>
    </row>
    <row r="457" spans="1:7" ht="18.75" x14ac:dyDescent="0.3">
      <c r="A457" s="35">
        <v>245</v>
      </c>
      <c r="B457" s="36">
        <v>22</v>
      </c>
      <c r="C457" s="36" t="s">
        <v>57</v>
      </c>
      <c r="D457" s="36">
        <v>20</v>
      </c>
      <c r="E457" s="36" t="s">
        <v>54</v>
      </c>
      <c r="F457" s="36">
        <v>108000</v>
      </c>
      <c r="G457" s="37" t="s">
        <v>54</v>
      </c>
    </row>
    <row r="458" spans="1:7" ht="18.75" x14ac:dyDescent="0.3">
      <c r="A458" s="38">
        <v>245</v>
      </c>
      <c r="B458" s="39">
        <v>25</v>
      </c>
      <c r="C458" s="39" t="s">
        <v>57</v>
      </c>
      <c r="D458" s="39" t="s">
        <v>59</v>
      </c>
      <c r="E458" s="39">
        <v>1.47</v>
      </c>
      <c r="F458" s="39">
        <v>190000</v>
      </c>
      <c r="G458" s="53" t="s">
        <v>63</v>
      </c>
    </row>
    <row r="459" spans="1:7" ht="18.75" x14ac:dyDescent="0.3">
      <c r="A459" s="35">
        <v>245</v>
      </c>
      <c r="B459" s="36">
        <v>26</v>
      </c>
      <c r="C459" s="36" t="s">
        <v>57</v>
      </c>
      <c r="D459" s="36">
        <v>20</v>
      </c>
      <c r="E459" s="36" t="s">
        <v>54</v>
      </c>
      <c r="F459" s="36">
        <v>108000</v>
      </c>
      <c r="G459" s="37" t="s">
        <v>54</v>
      </c>
    </row>
    <row r="460" spans="1:7" ht="18.75" x14ac:dyDescent="0.3">
      <c r="A460" s="38">
        <v>245</v>
      </c>
      <c r="B460" s="39">
        <v>28</v>
      </c>
      <c r="C460" s="39" t="s">
        <v>57</v>
      </c>
      <c r="D460" s="39" t="s">
        <v>59</v>
      </c>
      <c r="E460" s="39">
        <v>2</v>
      </c>
      <c r="F460" s="39">
        <v>210000</v>
      </c>
      <c r="G460" s="53" t="s">
        <v>82</v>
      </c>
    </row>
    <row r="461" spans="1:7" ht="18.75" x14ac:dyDescent="0.3">
      <c r="A461" s="38">
        <v>245</v>
      </c>
      <c r="B461" s="39">
        <v>30</v>
      </c>
      <c r="C461" s="39" t="s">
        <v>57</v>
      </c>
      <c r="D461" s="39" t="s">
        <v>59</v>
      </c>
      <c r="E461" s="39">
        <v>1.05</v>
      </c>
      <c r="F461" s="39">
        <v>210000</v>
      </c>
      <c r="G461" s="53" t="s">
        <v>82</v>
      </c>
    </row>
    <row r="462" spans="1:7" ht="18.75" x14ac:dyDescent="0.3">
      <c r="A462" s="38">
        <v>245</v>
      </c>
      <c r="B462" s="39">
        <v>30</v>
      </c>
      <c r="C462" s="39" t="s">
        <v>57</v>
      </c>
      <c r="D462" s="39" t="s">
        <v>77</v>
      </c>
      <c r="E462" s="39">
        <v>1.1000000000000001</v>
      </c>
      <c r="F462" s="39">
        <v>310000</v>
      </c>
      <c r="G462" s="53" t="s">
        <v>82</v>
      </c>
    </row>
    <row r="463" spans="1:7" ht="18.75" x14ac:dyDescent="0.3">
      <c r="A463" s="76">
        <v>245</v>
      </c>
      <c r="B463" s="77">
        <v>30</v>
      </c>
      <c r="C463" s="77" t="s">
        <v>23</v>
      </c>
      <c r="D463" s="77">
        <v>20</v>
      </c>
      <c r="E463" s="77" t="s">
        <v>54</v>
      </c>
      <c r="F463" s="77">
        <v>85000</v>
      </c>
      <c r="G463" s="78" t="s">
        <v>83</v>
      </c>
    </row>
    <row r="464" spans="1:7" ht="18.75" x14ac:dyDescent="0.3">
      <c r="A464" s="38">
        <v>245</v>
      </c>
      <c r="B464" s="39">
        <v>34</v>
      </c>
      <c r="C464" s="39" t="s">
        <v>57</v>
      </c>
      <c r="D464" s="39" t="s">
        <v>59</v>
      </c>
      <c r="E464" s="39">
        <v>0.9</v>
      </c>
      <c r="F464" s="39">
        <v>210000</v>
      </c>
      <c r="G464" s="53" t="s">
        <v>82</v>
      </c>
    </row>
    <row r="465" spans="1:7" ht="18.75" x14ac:dyDescent="0.3">
      <c r="A465" s="76">
        <v>245</v>
      </c>
      <c r="B465" s="77">
        <v>36</v>
      </c>
      <c r="C465" s="77" t="s">
        <v>23</v>
      </c>
      <c r="D465" s="77">
        <v>20</v>
      </c>
      <c r="E465" s="77" t="s">
        <v>54</v>
      </c>
      <c r="F465" s="77">
        <v>85000</v>
      </c>
      <c r="G465" s="78" t="s">
        <v>83</v>
      </c>
    </row>
    <row r="466" spans="1:7" ht="18.75" x14ac:dyDescent="0.3">
      <c r="A466" s="76">
        <v>245</v>
      </c>
      <c r="B466" s="77">
        <v>40</v>
      </c>
      <c r="C466" s="77" t="s">
        <v>23</v>
      </c>
      <c r="D466" s="77">
        <v>20</v>
      </c>
      <c r="E466" s="77" t="s">
        <v>54</v>
      </c>
      <c r="F466" s="77">
        <v>85000</v>
      </c>
      <c r="G466" s="78" t="s">
        <v>83</v>
      </c>
    </row>
    <row r="467" spans="1:7" ht="18.75" x14ac:dyDescent="0.3">
      <c r="A467" s="35">
        <v>245</v>
      </c>
      <c r="B467" s="36">
        <v>40</v>
      </c>
      <c r="C467" s="36" t="s">
        <v>57</v>
      </c>
      <c r="D467" s="36">
        <v>20</v>
      </c>
      <c r="E467" s="36" t="s">
        <v>54</v>
      </c>
      <c r="F467" s="36">
        <v>108000</v>
      </c>
      <c r="G467" s="37" t="s">
        <v>54</v>
      </c>
    </row>
    <row r="468" spans="1:7" ht="18.75" x14ac:dyDescent="0.3">
      <c r="A468" s="35">
        <v>245</v>
      </c>
      <c r="B468" s="36">
        <v>45</v>
      </c>
      <c r="C468" s="36" t="s">
        <v>57</v>
      </c>
      <c r="D468" s="36">
        <v>20</v>
      </c>
      <c r="E468" s="36" t="s">
        <v>54</v>
      </c>
      <c r="F468" s="36">
        <v>108000</v>
      </c>
      <c r="G468" s="37" t="s">
        <v>54</v>
      </c>
    </row>
    <row r="469" spans="1:7" ht="18.75" x14ac:dyDescent="0.3">
      <c r="A469" s="38">
        <v>245</v>
      </c>
      <c r="B469" s="39">
        <v>45</v>
      </c>
      <c r="C469" s="39" t="s">
        <v>57</v>
      </c>
      <c r="D469" s="39" t="s">
        <v>59</v>
      </c>
      <c r="E469" s="39">
        <v>5.6</v>
      </c>
      <c r="F469" s="39">
        <v>210000</v>
      </c>
      <c r="G469" s="53" t="s">
        <v>82</v>
      </c>
    </row>
    <row r="470" spans="1:7" ht="18.75" x14ac:dyDescent="0.3">
      <c r="A470" s="44">
        <v>245</v>
      </c>
      <c r="B470" s="45">
        <v>48</v>
      </c>
      <c r="C470" s="45" t="s">
        <v>65</v>
      </c>
      <c r="D470" s="45" t="s">
        <v>77</v>
      </c>
      <c r="E470" s="45">
        <v>25.518000000000001</v>
      </c>
      <c r="F470" s="45" t="s">
        <v>55</v>
      </c>
      <c r="G470" s="46" t="s">
        <v>66</v>
      </c>
    </row>
    <row r="471" spans="1:7" ht="18.75" x14ac:dyDescent="0.3">
      <c r="A471" s="38">
        <v>273</v>
      </c>
      <c r="B471" s="39">
        <v>8</v>
      </c>
      <c r="C471" s="39" t="s">
        <v>73</v>
      </c>
      <c r="D471" s="39">
        <v>20</v>
      </c>
      <c r="E471" s="36" t="s">
        <v>54</v>
      </c>
      <c r="F471" s="39" t="s">
        <v>55</v>
      </c>
      <c r="G471" s="40" t="s">
        <v>54</v>
      </c>
    </row>
    <row r="472" spans="1:7" ht="18.75" x14ac:dyDescent="0.3">
      <c r="A472" s="35">
        <v>273</v>
      </c>
      <c r="B472" s="36">
        <v>8</v>
      </c>
      <c r="C472" s="36" t="s">
        <v>53</v>
      </c>
      <c r="D472" s="36">
        <v>20</v>
      </c>
      <c r="E472" s="36" t="s">
        <v>54</v>
      </c>
      <c r="F472" s="36">
        <v>82500</v>
      </c>
      <c r="G472" s="37" t="s">
        <v>54</v>
      </c>
    </row>
    <row r="473" spans="1:7" ht="18.75" x14ac:dyDescent="0.3">
      <c r="A473" s="35">
        <v>273</v>
      </c>
      <c r="B473" s="36">
        <v>9</v>
      </c>
      <c r="C473" s="36" t="s">
        <v>53</v>
      </c>
      <c r="D473" s="36">
        <v>20</v>
      </c>
      <c r="E473" s="36" t="s">
        <v>54</v>
      </c>
      <c r="F473" s="36">
        <v>82500</v>
      </c>
      <c r="G473" s="37" t="s">
        <v>54</v>
      </c>
    </row>
    <row r="474" spans="1:7" ht="18.75" x14ac:dyDescent="0.3">
      <c r="A474" s="35">
        <v>273</v>
      </c>
      <c r="B474" s="36">
        <v>9</v>
      </c>
      <c r="C474" s="36" t="s">
        <v>57</v>
      </c>
      <c r="D474" s="36">
        <v>20</v>
      </c>
      <c r="E474" s="36" t="s">
        <v>54</v>
      </c>
      <c r="F474" s="36">
        <v>108000</v>
      </c>
      <c r="G474" s="37" t="s">
        <v>54</v>
      </c>
    </row>
    <row r="475" spans="1:7" ht="18.75" x14ac:dyDescent="0.3">
      <c r="A475" s="35">
        <v>273</v>
      </c>
      <c r="B475" s="36">
        <v>10</v>
      </c>
      <c r="C475" s="36" t="s">
        <v>53</v>
      </c>
      <c r="D475" s="36">
        <v>20</v>
      </c>
      <c r="E475" s="36" t="s">
        <v>54</v>
      </c>
      <c r="F475" s="36">
        <v>82500</v>
      </c>
      <c r="G475" s="37" t="s">
        <v>54</v>
      </c>
    </row>
    <row r="476" spans="1:7" ht="18.75" x14ac:dyDescent="0.3">
      <c r="A476" s="35">
        <v>273</v>
      </c>
      <c r="B476" s="36">
        <v>10</v>
      </c>
      <c r="C476" s="36" t="s">
        <v>57</v>
      </c>
      <c r="D476" s="36">
        <v>20</v>
      </c>
      <c r="E476" s="36" t="s">
        <v>54</v>
      </c>
      <c r="F476" s="36">
        <v>108000</v>
      </c>
      <c r="G476" s="37" t="s">
        <v>54</v>
      </c>
    </row>
    <row r="477" spans="1:7" ht="18.75" x14ac:dyDescent="0.3">
      <c r="A477" s="35">
        <v>273</v>
      </c>
      <c r="B477" s="36">
        <v>12</v>
      </c>
      <c r="C477" s="36" t="s">
        <v>53</v>
      </c>
      <c r="D477" s="36">
        <v>20</v>
      </c>
      <c r="E477" s="36" t="s">
        <v>54</v>
      </c>
      <c r="F477" s="36">
        <v>82500</v>
      </c>
      <c r="G477" s="37" t="s">
        <v>54</v>
      </c>
    </row>
    <row r="478" spans="1:7" ht="18.75" x14ac:dyDescent="0.3">
      <c r="A478" s="35">
        <v>273</v>
      </c>
      <c r="B478" s="36">
        <v>12</v>
      </c>
      <c r="C478" s="36" t="s">
        <v>57</v>
      </c>
      <c r="D478" s="36">
        <v>20</v>
      </c>
      <c r="E478" s="36" t="s">
        <v>54</v>
      </c>
      <c r="F478" s="36">
        <v>108000</v>
      </c>
      <c r="G478" s="37" t="s">
        <v>54</v>
      </c>
    </row>
    <row r="479" spans="1:7" ht="18.75" x14ac:dyDescent="0.3">
      <c r="A479" s="35">
        <v>273</v>
      </c>
      <c r="B479" s="36">
        <v>12</v>
      </c>
      <c r="C479" s="36" t="s">
        <v>57</v>
      </c>
      <c r="D479" s="36">
        <v>20</v>
      </c>
      <c r="E479" s="36" t="s">
        <v>54</v>
      </c>
      <c r="F479" s="36">
        <v>108000</v>
      </c>
      <c r="G479" s="37" t="s">
        <v>54</v>
      </c>
    </row>
    <row r="480" spans="1:7" ht="18.75" x14ac:dyDescent="0.3">
      <c r="A480" s="41">
        <v>273</v>
      </c>
      <c r="B480" s="42">
        <v>13</v>
      </c>
      <c r="C480" s="42" t="s">
        <v>57</v>
      </c>
      <c r="D480" s="42" t="s">
        <v>59</v>
      </c>
      <c r="E480" s="42">
        <v>0.18</v>
      </c>
      <c r="F480" s="42">
        <v>200000</v>
      </c>
      <c r="G480" s="43" t="s">
        <v>64</v>
      </c>
    </row>
    <row r="481" spans="1:7" ht="18.75" x14ac:dyDescent="0.3">
      <c r="A481" s="44">
        <v>273</v>
      </c>
      <c r="B481" s="45">
        <v>13</v>
      </c>
      <c r="C481" s="45" t="s">
        <v>65</v>
      </c>
      <c r="D481" s="45" t="s">
        <v>59</v>
      </c>
      <c r="E481" s="45">
        <v>11.544</v>
      </c>
      <c r="F481" s="45" t="s">
        <v>55</v>
      </c>
      <c r="G481" s="46" t="s">
        <v>66</v>
      </c>
    </row>
    <row r="482" spans="1:7" ht="18.75" x14ac:dyDescent="0.3">
      <c r="A482" s="35">
        <v>273</v>
      </c>
      <c r="B482" s="36">
        <v>14</v>
      </c>
      <c r="C482" s="36" t="s">
        <v>53</v>
      </c>
      <c r="D482" s="36">
        <v>20</v>
      </c>
      <c r="E482" s="36" t="s">
        <v>54</v>
      </c>
      <c r="F482" s="36">
        <v>82500</v>
      </c>
      <c r="G482" s="37" t="s">
        <v>54</v>
      </c>
    </row>
    <row r="483" spans="1:7" ht="18.75" x14ac:dyDescent="0.3">
      <c r="A483" s="35">
        <v>273</v>
      </c>
      <c r="B483" s="36">
        <v>16</v>
      </c>
      <c r="C483" s="36" t="s">
        <v>57</v>
      </c>
      <c r="D483" s="36">
        <v>20</v>
      </c>
      <c r="E483" s="36" t="s">
        <v>54</v>
      </c>
      <c r="F483" s="36">
        <v>108000</v>
      </c>
      <c r="G483" s="37" t="s">
        <v>54</v>
      </c>
    </row>
    <row r="484" spans="1:7" ht="18.75" x14ac:dyDescent="0.3">
      <c r="A484" s="63">
        <v>273</v>
      </c>
      <c r="B484" s="64">
        <v>20</v>
      </c>
      <c r="C484" s="64" t="s">
        <v>57</v>
      </c>
      <c r="D484" s="64" t="s">
        <v>75</v>
      </c>
      <c r="E484" s="64">
        <f>1.38-0.73</f>
        <v>0.64999999999999991</v>
      </c>
      <c r="F484" s="64">
        <v>120000</v>
      </c>
      <c r="G484" s="65" t="s">
        <v>63</v>
      </c>
    </row>
    <row r="485" spans="1:7" ht="18.75" x14ac:dyDescent="0.3">
      <c r="A485" s="38">
        <v>273</v>
      </c>
      <c r="B485" s="39">
        <v>20</v>
      </c>
      <c r="C485" s="39" t="s">
        <v>57</v>
      </c>
      <c r="D485" s="39" t="s">
        <v>75</v>
      </c>
      <c r="E485" s="39">
        <v>1.1000000000000001</v>
      </c>
      <c r="F485" s="39">
        <v>140000</v>
      </c>
      <c r="G485" s="53" t="s">
        <v>82</v>
      </c>
    </row>
    <row r="486" spans="1:7" ht="18.75" x14ac:dyDescent="0.3">
      <c r="A486" s="35">
        <v>273</v>
      </c>
      <c r="B486" s="36">
        <v>20</v>
      </c>
      <c r="C486" s="36" t="s">
        <v>57</v>
      </c>
      <c r="D486" s="36">
        <v>20</v>
      </c>
      <c r="E486" s="36" t="s">
        <v>54</v>
      </c>
      <c r="F486" s="36">
        <v>108000</v>
      </c>
      <c r="G486" s="37" t="s">
        <v>54</v>
      </c>
    </row>
    <row r="487" spans="1:7" ht="18.75" x14ac:dyDescent="0.3">
      <c r="A487" s="38">
        <v>273</v>
      </c>
      <c r="B487" s="39">
        <v>20</v>
      </c>
      <c r="C487" s="39" t="s">
        <v>57</v>
      </c>
      <c r="D487" s="39" t="s">
        <v>59</v>
      </c>
      <c r="E487" s="39">
        <v>1.99</v>
      </c>
      <c r="F487" s="39">
        <v>210000</v>
      </c>
      <c r="G487" s="53" t="s">
        <v>82</v>
      </c>
    </row>
    <row r="488" spans="1:7" ht="18.75" x14ac:dyDescent="0.3">
      <c r="A488" s="50">
        <v>273</v>
      </c>
      <c r="B488" s="51">
        <v>22</v>
      </c>
      <c r="C488" s="51" t="s">
        <v>65</v>
      </c>
      <c r="D488" s="51" t="s">
        <v>59</v>
      </c>
      <c r="E488" s="51">
        <v>26.038</v>
      </c>
      <c r="F488" s="51" t="s">
        <v>55</v>
      </c>
      <c r="G488" s="52" t="s">
        <v>54</v>
      </c>
    </row>
    <row r="489" spans="1:7" ht="18.75" x14ac:dyDescent="0.3">
      <c r="A489" s="54">
        <v>273</v>
      </c>
      <c r="B489" s="55">
        <v>22</v>
      </c>
      <c r="C489" s="55" t="s">
        <v>57</v>
      </c>
      <c r="D489" s="55" t="s">
        <v>59</v>
      </c>
      <c r="E489" s="55">
        <v>3.5</v>
      </c>
      <c r="F489" s="55">
        <v>190000</v>
      </c>
      <c r="G489" s="56" t="s">
        <v>63</v>
      </c>
    </row>
    <row r="490" spans="1:7" ht="18.75" x14ac:dyDescent="0.3">
      <c r="A490" s="54">
        <v>273</v>
      </c>
      <c r="B490" s="55">
        <v>22</v>
      </c>
      <c r="C490" s="55" t="s">
        <v>57</v>
      </c>
      <c r="D490" s="55" t="s">
        <v>59</v>
      </c>
      <c r="E490" s="55">
        <v>3.9</v>
      </c>
      <c r="F490" s="55">
        <v>190000</v>
      </c>
      <c r="G490" s="56" t="s">
        <v>63</v>
      </c>
    </row>
    <row r="491" spans="1:7" ht="18.75" x14ac:dyDescent="0.3">
      <c r="A491" s="44">
        <v>273</v>
      </c>
      <c r="B491" s="45">
        <v>22</v>
      </c>
      <c r="C491" s="45" t="s">
        <v>65</v>
      </c>
      <c r="D491" s="45" t="s">
        <v>59</v>
      </c>
      <c r="E491" s="45">
        <v>39.1</v>
      </c>
      <c r="F491" s="45" t="s">
        <v>55</v>
      </c>
      <c r="G491" s="46" t="s">
        <v>66</v>
      </c>
    </row>
    <row r="492" spans="1:7" ht="18.75" x14ac:dyDescent="0.3">
      <c r="A492" s="38">
        <v>273</v>
      </c>
      <c r="B492" s="39">
        <v>22</v>
      </c>
      <c r="C492" s="39" t="s">
        <v>57</v>
      </c>
      <c r="D492" s="39" t="s">
        <v>59</v>
      </c>
      <c r="E492" s="39">
        <v>1.2</v>
      </c>
      <c r="F492" s="39">
        <v>210000</v>
      </c>
      <c r="G492" s="53" t="s">
        <v>82</v>
      </c>
    </row>
    <row r="493" spans="1:7" ht="18.75" x14ac:dyDescent="0.3">
      <c r="A493" s="35">
        <v>273</v>
      </c>
      <c r="B493" s="36">
        <v>22</v>
      </c>
      <c r="C493" s="36" t="s">
        <v>57</v>
      </c>
      <c r="D493" s="36">
        <v>20</v>
      </c>
      <c r="E493" s="36" t="s">
        <v>54</v>
      </c>
      <c r="F493" s="36">
        <v>108000</v>
      </c>
      <c r="G493" s="37" t="s">
        <v>54</v>
      </c>
    </row>
    <row r="494" spans="1:7" ht="18.75" x14ac:dyDescent="0.3">
      <c r="A494" s="35">
        <v>273</v>
      </c>
      <c r="B494" s="36">
        <v>25</v>
      </c>
      <c r="C494" s="36" t="s">
        <v>57</v>
      </c>
      <c r="D494" s="36">
        <v>20</v>
      </c>
      <c r="E494" s="36" t="s">
        <v>54</v>
      </c>
      <c r="F494" s="36">
        <v>108000</v>
      </c>
      <c r="G494" s="37" t="s">
        <v>54</v>
      </c>
    </row>
    <row r="495" spans="1:7" ht="18.75" x14ac:dyDescent="0.3">
      <c r="A495" s="76">
        <v>273</v>
      </c>
      <c r="B495" s="77">
        <v>25</v>
      </c>
      <c r="C495" s="77" t="s">
        <v>23</v>
      </c>
      <c r="D495" s="77">
        <v>20</v>
      </c>
      <c r="E495" s="77" t="s">
        <v>54</v>
      </c>
      <c r="F495" s="77">
        <v>85000</v>
      </c>
      <c r="G495" s="78" t="s">
        <v>83</v>
      </c>
    </row>
    <row r="496" spans="1:7" ht="18.75" x14ac:dyDescent="0.3">
      <c r="A496" s="38">
        <v>273</v>
      </c>
      <c r="B496" s="39">
        <v>25</v>
      </c>
      <c r="C496" s="39" t="s">
        <v>65</v>
      </c>
      <c r="D496" s="39" t="s">
        <v>59</v>
      </c>
      <c r="E496" s="39">
        <f>1.292-0.32</f>
        <v>0.97199999999999998</v>
      </c>
      <c r="F496" s="39">
        <v>190000</v>
      </c>
      <c r="G496" s="40" t="s">
        <v>63</v>
      </c>
    </row>
    <row r="497" spans="1:7" ht="18.75" x14ac:dyDescent="0.3">
      <c r="A497" s="44">
        <v>273</v>
      </c>
      <c r="B497" s="45">
        <v>26</v>
      </c>
      <c r="C497" s="45" t="s">
        <v>65</v>
      </c>
      <c r="D497" s="45" t="s">
        <v>59</v>
      </c>
      <c r="E497" s="45">
        <v>12.961</v>
      </c>
      <c r="F497" s="45" t="s">
        <v>55</v>
      </c>
      <c r="G497" s="46" t="s">
        <v>66</v>
      </c>
    </row>
    <row r="498" spans="1:7" ht="18.75" x14ac:dyDescent="0.3">
      <c r="A498" s="50">
        <v>273</v>
      </c>
      <c r="B498" s="51">
        <v>26</v>
      </c>
      <c r="C498" s="51" t="s">
        <v>65</v>
      </c>
      <c r="D498" s="51" t="s">
        <v>59</v>
      </c>
      <c r="E498" s="51">
        <v>1.911</v>
      </c>
      <c r="F498" s="51" t="s">
        <v>55</v>
      </c>
      <c r="G498" s="52" t="s">
        <v>54</v>
      </c>
    </row>
    <row r="499" spans="1:7" ht="18.75" x14ac:dyDescent="0.3">
      <c r="A499" s="38">
        <v>273</v>
      </c>
      <c r="B499" s="39">
        <v>26</v>
      </c>
      <c r="C499" s="39" t="s">
        <v>57</v>
      </c>
      <c r="D499" s="39" t="s">
        <v>75</v>
      </c>
      <c r="E499" s="39">
        <v>2</v>
      </c>
      <c r="F499" s="39">
        <v>140000</v>
      </c>
      <c r="G499" s="53" t="s">
        <v>82</v>
      </c>
    </row>
    <row r="500" spans="1:7" ht="18.75" x14ac:dyDescent="0.3">
      <c r="A500" s="35">
        <v>273</v>
      </c>
      <c r="B500" s="36">
        <v>26</v>
      </c>
      <c r="C500" s="36" t="s">
        <v>57</v>
      </c>
      <c r="D500" s="36">
        <v>20</v>
      </c>
      <c r="E500" s="36" t="s">
        <v>54</v>
      </c>
      <c r="F500" s="36">
        <v>108000</v>
      </c>
      <c r="G500" s="37" t="s">
        <v>54</v>
      </c>
    </row>
    <row r="501" spans="1:7" ht="18.75" x14ac:dyDescent="0.3">
      <c r="A501" s="76">
        <v>273</v>
      </c>
      <c r="B501" s="77">
        <v>28</v>
      </c>
      <c r="C501" s="77" t="s">
        <v>23</v>
      </c>
      <c r="D501" s="77">
        <v>20</v>
      </c>
      <c r="E501" s="77" t="s">
        <v>54</v>
      </c>
      <c r="F501" s="77">
        <v>85000</v>
      </c>
      <c r="G501" s="79" t="s">
        <v>83</v>
      </c>
    </row>
    <row r="502" spans="1:7" ht="18.75" x14ac:dyDescent="0.3">
      <c r="A502" s="38">
        <v>273</v>
      </c>
      <c r="B502" s="39">
        <v>28</v>
      </c>
      <c r="C502" s="39" t="s">
        <v>57</v>
      </c>
      <c r="D502" s="39">
        <v>20</v>
      </c>
      <c r="E502" s="39" t="s">
        <v>54</v>
      </c>
      <c r="F502" s="39">
        <v>108000</v>
      </c>
      <c r="G502" s="40" t="s">
        <v>54</v>
      </c>
    </row>
    <row r="503" spans="1:7" ht="18.75" x14ac:dyDescent="0.3">
      <c r="A503" s="38">
        <v>273</v>
      </c>
      <c r="B503" s="39">
        <v>28</v>
      </c>
      <c r="C503" s="39" t="s">
        <v>57</v>
      </c>
      <c r="D503" s="39">
        <v>20</v>
      </c>
      <c r="E503" s="39">
        <v>0.5</v>
      </c>
      <c r="F503" s="39">
        <v>108000</v>
      </c>
      <c r="G503" s="40" t="s">
        <v>63</v>
      </c>
    </row>
    <row r="504" spans="1:7" ht="18.75" x14ac:dyDescent="0.3">
      <c r="A504" s="38">
        <v>273</v>
      </c>
      <c r="B504" s="39">
        <v>30</v>
      </c>
      <c r="C504" s="39" t="s">
        <v>23</v>
      </c>
      <c r="D504" s="39">
        <v>20</v>
      </c>
      <c r="E504" s="39">
        <v>24.6</v>
      </c>
      <c r="F504" s="39">
        <v>84000</v>
      </c>
      <c r="G504" s="40" t="s">
        <v>66</v>
      </c>
    </row>
    <row r="505" spans="1:7" ht="18.75" x14ac:dyDescent="0.3">
      <c r="A505" s="44">
        <v>273</v>
      </c>
      <c r="B505" s="45">
        <v>32</v>
      </c>
      <c r="C505" s="45" t="s">
        <v>65</v>
      </c>
      <c r="D505" s="45" t="s">
        <v>59</v>
      </c>
      <c r="E505" s="45">
        <v>3.2280000000000002</v>
      </c>
      <c r="F505" s="45" t="s">
        <v>55</v>
      </c>
      <c r="G505" s="46" t="s">
        <v>66</v>
      </c>
    </row>
    <row r="506" spans="1:7" ht="18.75" x14ac:dyDescent="0.3">
      <c r="A506" s="38">
        <v>273</v>
      </c>
      <c r="B506" s="39">
        <v>32</v>
      </c>
      <c r="C506" s="39" t="s">
        <v>23</v>
      </c>
      <c r="D506" s="39">
        <v>20</v>
      </c>
      <c r="E506" s="39">
        <v>20.3</v>
      </c>
      <c r="F506" s="39">
        <v>84000</v>
      </c>
      <c r="G506" s="40" t="s">
        <v>66</v>
      </c>
    </row>
    <row r="507" spans="1:7" ht="18.75" x14ac:dyDescent="0.3">
      <c r="A507" s="38">
        <v>273</v>
      </c>
      <c r="B507" s="39">
        <v>34</v>
      </c>
      <c r="C507" s="39" t="s">
        <v>23</v>
      </c>
      <c r="D507" s="39">
        <v>20</v>
      </c>
      <c r="E507" s="39">
        <v>4.9000000000000004</v>
      </c>
      <c r="F507" s="39">
        <v>84000</v>
      </c>
      <c r="G507" s="40" t="s">
        <v>66</v>
      </c>
    </row>
    <row r="508" spans="1:7" ht="18.75" x14ac:dyDescent="0.3">
      <c r="A508" s="35">
        <v>273</v>
      </c>
      <c r="B508" s="36">
        <v>32</v>
      </c>
      <c r="C508" s="36" t="s">
        <v>57</v>
      </c>
      <c r="D508" s="36">
        <v>20</v>
      </c>
      <c r="E508" s="36" t="s">
        <v>54</v>
      </c>
      <c r="F508" s="36">
        <v>108000</v>
      </c>
      <c r="G508" s="37" t="s">
        <v>54</v>
      </c>
    </row>
    <row r="509" spans="1:7" ht="18.75" x14ac:dyDescent="0.3">
      <c r="A509" s="38">
        <v>273</v>
      </c>
      <c r="B509" s="39">
        <v>32</v>
      </c>
      <c r="C509" s="39" t="s">
        <v>57</v>
      </c>
      <c r="D509" s="39" t="s">
        <v>59</v>
      </c>
      <c r="E509" s="39">
        <v>8.65</v>
      </c>
      <c r="F509" s="39">
        <v>210000</v>
      </c>
      <c r="G509" s="53" t="s">
        <v>82</v>
      </c>
    </row>
    <row r="510" spans="1:7" ht="18.75" x14ac:dyDescent="0.3">
      <c r="A510" s="38">
        <v>273</v>
      </c>
      <c r="B510" s="39">
        <v>32</v>
      </c>
      <c r="C510" s="39" t="s">
        <v>65</v>
      </c>
      <c r="D510" s="39" t="s">
        <v>59</v>
      </c>
      <c r="E510" s="39">
        <f>0.818-0.115</f>
        <v>0.70299999999999996</v>
      </c>
      <c r="F510" s="39">
        <v>190000</v>
      </c>
      <c r="G510" s="40" t="s">
        <v>63</v>
      </c>
    </row>
    <row r="511" spans="1:7" ht="18.75" x14ac:dyDescent="0.3">
      <c r="A511" s="38">
        <v>273</v>
      </c>
      <c r="B511" s="39">
        <v>32</v>
      </c>
      <c r="C511" s="39" t="s">
        <v>57</v>
      </c>
      <c r="D511" s="39" t="s">
        <v>75</v>
      </c>
      <c r="E511" s="39">
        <v>2.82</v>
      </c>
      <c r="F511" s="39">
        <v>140000</v>
      </c>
      <c r="G511" s="53" t="s">
        <v>82</v>
      </c>
    </row>
    <row r="512" spans="1:7" ht="18.75" x14ac:dyDescent="0.3">
      <c r="A512" s="38">
        <v>273</v>
      </c>
      <c r="B512" s="39">
        <v>32</v>
      </c>
      <c r="C512" s="39" t="s">
        <v>57</v>
      </c>
      <c r="D512" s="39" t="s">
        <v>77</v>
      </c>
      <c r="E512" s="39">
        <v>2.5</v>
      </c>
      <c r="F512" s="39">
        <v>310000</v>
      </c>
      <c r="G512" s="53" t="s">
        <v>82</v>
      </c>
    </row>
    <row r="513" spans="1:7" ht="18.75" x14ac:dyDescent="0.3">
      <c r="A513" s="38">
        <v>273</v>
      </c>
      <c r="B513" s="39">
        <v>34</v>
      </c>
      <c r="C513" s="39" t="s">
        <v>57</v>
      </c>
      <c r="D513" s="39" t="s">
        <v>59</v>
      </c>
      <c r="E513" s="39">
        <v>2.69</v>
      </c>
      <c r="F513" s="39">
        <v>210000</v>
      </c>
      <c r="G513" s="53" t="s">
        <v>82</v>
      </c>
    </row>
    <row r="514" spans="1:7" ht="18.75" x14ac:dyDescent="0.3">
      <c r="A514" s="44">
        <v>273</v>
      </c>
      <c r="B514" s="45">
        <v>36</v>
      </c>
      <c r="C514" s="45" t="s">
        <v>65</v>
      </c>
      <c r="D514" s="45" t="s">
        <v>59</v>
      </c>
      <c r="E514" s="45">
        <v>1.115</v>
      </c>
      <c r="F514" s="45" t="s">
        <v>55</v>
      </c>
      <c r="G514" s="46" t="s">
        <v>66</v>
      </c>
    </row>
    <row r="515" spans="1:7" ht="18.75" x14ac:dyDescent="0.3">
      <c r="A515" s="38">
        <v>273</v>
      </c>
      <c r="B515" s="39">
        <v>36</v>
      </c>
      <c r="C515" s="39" t="s">
        <v>57</v>
      </c>
      <c r="D515" s="39" t="s">
        <v>59</v>
      </c>
      <c r="E515" s="39">
        <v>6.98</v>
      </c>
      <c r="F515" s="39">
        <v>210000</v>
      </c>
      <c r="G515" s="53" t="s">
        <v>82</v>
      </c>
    </row>
    <row r="516" spans="1:7" ht="18.75" x14ac:dyDescent="0.3">
      <c r="A516" s="50">
        <v>273</v>
      </c>
      <c r="B516" s="51">
        <v>36</v>
      </c>
      <c r="C516" s="51" t="s">
        <v>57</v>
      </c>
      <c r="D516" s="51" t="s">
        <v>59</v>
      </c>
      <c r="E516" s="51">
        <v>7.6840000000000002</v>
      </c>
      <c r="F516" s="51" t="s">
        <v>55</v>
      </c>
      <c r="G516" s="52" t="s">
        <v>60</v>
      </c>
    </row>
    <row r="517" spans="1:7" ht="18.75" x14ac:dyDescent="0.3">
      <c r="A517" s="44">
        <v>273</v>
      </c>
      <c r="B517" s="45">
        <v>36</v>
      </c>
      <c r="C517" s="45" t="s">
        <v>65</v>
      </c>
      <c r="D517" s="45" t="s">
        <v>75</v>
      </c>
      <c r="E517" s="45">
        <v>2.1110000000000002</v>
      </c>
      <c r="F517" s="45" t="s">
        <v>55</v>
      </c>
      <c r="G517" s="46" t="s">
        <v>66</v>
      </c>
    </row>
    <row r="518" spans="1:7" ht="18.75" x14ac:dyDescent="0.3">
      <c r="A518" s="38">
        <v>273</v>
      </c>
      <c r="B518" s="39">
        <v>36</v>
      </c>
      <c r="C518" s="39" t="s">
        <v>57</v>
      </c>
      <c r="D518" s="39" t="s">
        <v>77</v>
      </c>
      <c r="E518" s="39">
        <v>2</v>
      </c>
      <c r="F518" s="39">
        <v>310000</v>
      </c>
      <c r="G518" s="53" t="s">
        <v>82</v>
      </c>
    </row>
    <row r="519" spans="1:7" ht="18.75" x14ac:dyDescent="0.3">
      <c r="A519" s="35">
        <v>273</v>
      </c>
      <c r="B519" s="36">
        <v>36</v>
      </c>
      <c r="C519" s="36" t="s">
        <v>57</v>
      </c>
      <c r="D519" s="36">
        <v>20</v>
      </c>
      <c r="E519" s="36" t="s">
        <v>54</v>
      </c>
      <c r="F519" s="36">
        <v>108000</v>
      </c>
      <c r="G519" s="37" t="s">
        <v>54</v>
      </c>
    </row>
    <row r="520" spans="1:7" ht="18.75" x14ac:dyDescent="0.3">
      <c r="A520" s="80">
        <v>273</v>
      </c>
      <c r="B520" s="81">
        <v>36</v>
      </c>
      <c r="C520" s="81" t="s">
        <v>57</v>
      </c>
      <c r="D520" s="81">
        <v>20</v>
      </c>
      <c r="E520" s="81">
        <v>0.89</v>
      </c>
      <c r="F520" s="81">
        <v>108000</v>
      </c>
      <c r="G520" s="82" t="s">
        <v>63</v>
      </c>
    </row>
    <row r="521" spans="1:7" ht="18.75" x14ac:dyDescent="0.3">
      <c r="A521" s="76">
        <v>273</v>
      </c>
      <c r="B521" s="77">
        <v>36</v>
      </c>
      <c r="C521" s="77" t="s">
        <v>23</v>
      </c>
      <c r="D521" s="77">
        <v>20</v>
      </c>
      <c r="E521" s="77" t="s">
        <v>54</v>
      </c>
      <c r="F521" s="77">
        <v>85000</v>
      </c>
      <c r="G521" s="79" t="s">
        <v>83</v>
      </c>
    </row>
    <row r="522" spans="1:7" ht="18.75" x14ac:dyDescent="0.3">
      <c r="A522" s="38">
        <v>273</v>
      </c>
      <c r="B522" s="39">
        <v>40</v>
      </c>
      <c r="C522" s="39" t="s">
        <v>57</v>
      </c>
      <c r="D522" s="39" t="s">
        <v>59</v>
      </c>
      <c r="E522" s="39">
        <v>4.5199999999999996</v>
      </c>
      <c r="F522" s="39">
        <v>210000</v>
      </c>
      <c r="G522" s="53" t="s">
        <v>82</v>
      </c>
    </row>
    <row r="523" spans="1:7" ht="18.75" x14ac:dyDescent="0.3">
      <c r="A523" s="38">
        <v>273</v>
      </c>
      <c r="B523" s="39">
        <v>40</v>
      </c>
      <c r="C523" s="39" t="s">
        <v>57</v>
      </c>
      <c r="D523" s="39" t="s">
        <v>77</v>
      </c>
      <c r="E523" s="39">
        <v>7.01</v>
      </c>
      <c r="F523" s="39">
        <v>310000</v>
      </c>
      <c r="G523" s="53" t="s">
        <v>82</v>
      </c>
    </row>
    <row r="524" spans="1:7" ht="18.75" x14ac:dyDescent="0.3">
      <c r="A524" s="76">
        <v>273</v>
      </c>
      <c r="B524" s="77">
        <v>45</v>
      </c>
      <c r="C524" s="77" t="s">
        <v>23</v>
      </c>
      <c r="D524" s="77">
        <v>20</v>
      </c>
      <c r="E524" s="77" t="s">
        <v>54</v>
      </c>
      <c r="F524" s="77">
        <v>85000</v>
      </c>
      <c r="G524" s="78" t="s">
        <v>83</v>
      </c>
    </row>
    <row r="525" spans="1:7" ht="18.75" x14ac:dyDescent="0.3">
      <c r="A525" s="38">
        <v>299</v>
      </c>
      <c r="B525" s="39">
        <v>10</v>
      </c>
      <c r="C525" s="39" t="s">
        <v>73</v>
      </c>
      <c r="D525" s="39">
        <v>20</v>
      </c>
      <c r="E525" s="36" t="s">
        <v>54</v>
      </c>
      <c r="F525" s="39">
        <v>79500</v>
      </c>
      <c r="G525" s="40" t="s">
        <v>54</v>
      </c>
    </row>
    <row r="526" spans="1:7" ht="18.75" x14ac:dyDescent="0.3">
      <c r="A526" s="76">
        <v>299</v>
      </c>
      <c r="B526" s="77">
        <v>25</v>
      </c>
      <c r="C526" s="77" t="s">
        <v>23</v>
      </c>
      <c r="D526" s="77">
        <v>20</v>
      </c>
      <c r="E526" s="83" t="s">
        <v>54</v>
      </c>
      <c r="F526" s="77">
        <v>85000</v>
      </c>
      <c r="G526" s="79" t="s">
        <v>83</v>
      </c>
    </row>
    <row r="527" spans="1:7" ht="18.75" x14ac:dyDescent="0.3">
      <c r="A527" s="76">
        <v>299</v>
      </c>
      <c r="B527" s="77">
        <v>30</v>
      </c>
      <c r="C527" s="77" t="s">
        <v>23</v>
      </c>
      <c r="D527" s="77">
        <v>20</v>
      </c>
      <c r="E527" s="83" t="s">
        <v>54</v>
      </c>
      <c r="F527" s="77">
        <v>85000</v>
      </c>
      <c r="G527" s="79" t="s">
        <v>83</v>
      </c>
    </row>
    <row r="528" spans="1:7" ht="18.75" x14ac:dyDescent="0.3">
      <c r="A528" s="76">
        <v>299</v>
      </c>
      <c r="B528" s="77">
        <v>45</v>
      </c>
      <c r="C528" s="77" t="s">
        <v>23</v>
      </c>
      <c r="D528" s="77">
        <v>20</v>
      </c>
      <c r="E528" s="83" t="s">
        <v>54</v>
      </c>
      <c r="F528" s="77">
        <v>85000</v>
      </c>
      <c r="G528" s="79" t="s">
        <v>83</v>
      </c>
    </row>
    <row r="529" spans="1:7" ht="18.75" x14ac:dyDescent="0.3">
      <c r="A529" s="76">
        <v>299</v>
      </c>
      <c r="B529" s="77">
        <v>50</v>
      </c>
      <c r="C529" s="77" t="s">
        <v>23</v>
      </c>
      <c r="D529" s="77">
        <v>20</v>
      </c>
      <c r="E529" s="83" t="s">
        <v>54</v>
      </c>
      <c r="F529" s="77">
        <v>85000</v>
      </c>
      <c r="G529" s="79" t="s">
        <v>83</v>
      </c>
    </row>
    <row r="530" spans="1:7" ht="18.75" x14ac:dyDescent="0.3">
      <c r="A530" s="38">
        <v>325</v>
      </c>
      <c r="B530" s="39">
        <v>8</v>
      </c>
      <c r="C530" s="39" t="s">
        <v>72</v>
      </c>
      <c r="D530" s="39" t="s">
        <v>31</v>
      </c>
      <c r="E530" s="39">
        <v>6.5</v>
      </c>
      <c r="F530" s="39" t="s">
        <v>55</v>
      </c>
      <c r="G530" s="40" t="s">
        <v>54</v>
      </c>
    </row>
    <row r="531" spans="1:7" ht="18.75" x14ac:dyDescent="0.3">
      <c r="A531" s="38">
        <v>325</v>
      </c>
      <c r="B531" s="39">
        <v>8</v>
      </c>
      <c r="C531" s="39" t="s">
        <v>73</v>
      </c>
      <c r="D531" s="39">
        <v>20</v>
      </c>
      <c r="E531" s="36" t="s">
        <v>54</v>
      </c>
      <c r="F531" s="39" t="s">
        <v>55</v>
      </c>
      <c r="G531" s="40" t="s">
        <v>54</v>
      </c>
    </row>
    <row r="532" spans="1:7" ht="18.75" x14ac:dyDescent="0.3">
      <c r="A532" s="35">
        <v>325</v>
      </c>
      <c r="B532" s="36">
        <v>8</v>
      </c>
      <c r="C532" s="36" t="s">
        <v>53</v>
      </c>
      <c r="D532" s="36">
        <v>20</v>
      </c>
      <c r="E532" s="36" t="s">
        <v>54</v>
      </c>
      <c r="F532" s="36">
        <v>82500</v>
      </c>
      <c r="G532" s="37" t="s">
        <v>54</v>
      </c>
    </row>
    <row r="533" spans="1:7" ht="18.75" x14ac:dyDescent="0.3">
      <c r="A533" s="41">
        <v>325</v>
      </c>
      <c r="B533" s="42">
        <v>8</v>
      </c>
      <c r="C533" s="42" t="s">
        <v>53</v>
      </c>
      <c r="D533" s="42">
        <v>20</v>
      </c>
      <c r="E533" s="42">
        <v>0.71299999999999997</v>
      </c>
      <c r="F533" s="42">
        <v>82500</v>
      </c>
      <c r="G533" s="43" t="s">
        <v>63</v>
      </c>
    </row>
    <row r="534" spans="1:7" ht="18.75" x14ac:dyDescent="0.3">
      <c r="A534" s="38">
        <v>325</v>
      </c>
      <c r="B534" s="39">
        <v>10</v>
      </c>
      <c r="C534" s="39" t="s">
        <v>73</v>
      </c>
      <c r="D534" s="39">
        <v>20</v>
      </c>
      <c r="E534" s="36" t="s">
        <v>54</v>
      </c>
      <c r="F534" s="39" t="s">
        <v>55</v>
      </c>
      <c r="G534" s="40" t="s">
        <v>54</v>
      </c>
    </row>
    <row r="535" spans="1:7" ht="18.75" x14ac:dyDescent="0.3">
      <c r="A535" s="35">
        <v>325</v>
      </c>
      <c r="B535" s="36">
        <v>10</v>
      </c>
      <c r="C535" s="36" t="s">
        <v>53</v>
      </c>
      <c r="D535" s="36">
        <v>20</v>
      </c>
      <c r="E535" s="36" t="s">
        <v>54</v>
      </c>
      <c r="F535" s="36">
        <v>82500</v>
      </c>
      <c r="G535" s="37" t="s">
        <v>54</v>
      </c>
    </row>
    <row r="536" spans="1:7" ht="18.75" x14ac:dyDescent="0.3">
      <c r="A536" s="41">
        <v>325</v>
      </c>
      <c r="B536" s="42">
        <v>10</v>
      </c>
      <c r="C536" s="42" t="s">
        <v>53</v>
      </c>
      <c r="D536" s="42">
        <v>20</v>
      </c>
      <c r="E536" s="42">
        <v>0.92</v>
      </c>
      <c r="F536" s="42">
        <v>82500</v>
      </c>
      <c r="G536" s="43" t="s">
        <v>63</v>
      </c>
    </row>
    <row r="537" spans="1:7" ht="18.75" x14ac:dyDescent="0.3">
      <c r="A537" s="35">
        <v>325</v>
      </c>
      <c r="B537" s="36">
        <v>11</v>
      </c>
      <c r="C537" s="36" t="s">
        <v>53</v>
      </c>
      <c r="D537" s="36">
        <v>20</v>
      </c>
      <c r="E537" s="36" t="s">
        <v>54</v>
      </c>
      <c r="F537" s="36">
        <v>82500</v>
      </c>
      <c r="G537" s="37" t="s">
        <v>54</v>
      </c>
    </row>
    <row r="538" spans="1:7" ht="18.75" x14ac:dyDescent="0.3">
      <c r="A538" s="38">
        <v>325</v>
      </c>
      <c r="B538" s="39">
        <v>12</v>
      </c>
      <c r="C538" s="39" t="s">
        <v>73</v>
      </c>
      <c r="D538" s="39">
        <v>20</v>
      </c>
      <c r="E538" s="36" t="s">
        <v>54</v>
      </c>
      <c r="F538" s="39" t="s">
        <v>55</v>
      </c>
      <c r="G538" s="40" t="s">
        <v>54</v>
      </c>
    </row>
    <row r="539" spans="1:7" ht="18.75" x14ac:dyDescent="0.3">
      <c r="A539" s="35">
        <v>325</v>
      </c>
      <c r="B539" s="36">
        <v>12</v>
      </c>
      <c r="C539" s="36" t="s">
        <v>53</v>
      </c>
      <c r="D539" s="36">
        <v>20</v>
      </c>
      <c r="E539" s="36" t="s">
        <v>54</v>
      </c>
      <c r="F539" s="36">
        <v>82500</v>
      </c>
      <c r="G539" s="37" t="s">
        <v>54</v>
      </c>
    </row>
    <row r="540" spans="1:7" ht="18.75" x14ac:dyDescent="0.3">
      <c r="A540" s="35">
        <v>325</v>
      </c>
      <c r="B540" s="36">
        <v>12</v>
      </c>
      <c r="C540" s="36" t="s">
        <v>57</v>
      </c>
      <c r="D540" s="36">
        <v>20</v>
      </c>
      <c r="E540" s="36" t="s">
        <v>54</v>
      </c>
      <c r="F540" s="36">
        <v>108000</v>
      </c>
      <c r="G540" s="37" t="s">
        <v>54</v>
      </c>
    </row>
    <row r="541" spans="1:7" ht="18.75" x14ac:dyDescent="0.3">
      <c r="A541" s="35">
        <v>325</v>
      </c>
      <c r="B541" s="36">
        <v>13</v>
      </c>
      <c r="C541" s="36" t="s">
        <v>57</v>
      </c>
      <c r="D541" s="36">
        <v>20</v>
      </c>
      <c r="E541" s="36" t="s">
        <v>54</v>
      </c>
      <c r="F541" s="36">
        <v>108000</v>
      </c>
      <c r="G541" s="37" t="s">
        <v>54</v>
      </c>
    </row>
    <row r="542" spans="1:7" ht="18.75" x14ac:dyDescent="0.3">
      <c r="A542" s="38">
        <v>325</v>
      </c>
      <c r="B542" s="39">
        <v>14</v>
      </c>
      <c r="C542" s="39" t="s">
        <v>73</v>
      </c>
      <c r="D542" s="39">
        <v>20</v>
      </c>
      <c r="E542" s="36" t="s">
        <v>54</v>
      </c>
      <c r="F542" s="39">
        <v>79500</v>
      </c>
      <c r="G542" s="40" t="s">
        <v>54</v>
      </c>
    </row>
    <row r="543" spans="1:7" ht="18.75" x14ac:dyDescent="0.3">
      <c r="A543" s="38">
        <v>325</v>
      </c>
      <c r="B543" s="39">
        <v>15</v>
      </c>
      <c r="C543" s="39" t="s">
        <v>72</v>
      </c>
      <c r="D543" s="39" t="s">
        <v>31</v>
      </c>
      <c r="E543" s="39">
        <v>1.4</v>
      </c>
      <c r="F543" s="39">
        <v>80500</v>
      </c>
      <c r="G543" s="40" t="s">
        <v>54</v>
      </c>
    </row>
    <row r="544" spans="1:7" ht="18.75" x14ac:dyDescent="0.3">
      <c r="A544" s="84">
        <v>325</v>
      </c>
      <c r="B544" s="85">
        <v>16</v>
      </c>
      <c r="C544" s="85" t="s">
        <v>57</v>
      </c>
      <c r="D544" s="85">
        <v>20</v>
      </c>
      <c r="E544" s="36" t="s">
        <v>54</v>
      </c>
      <c r="F544" s="85">
        <v>108000</v>
      </c>
      <c r="G544" s="86" t="s">
        <v>54</v>
      </c>
    </row>
    <row r="545" spans="1:7" ht="18.75" x14ac:dyDescent="0.3">
      <c r="A545" s="35">
        <v>325</v>
      </c>
      <c r="B545" s="36">
        <v>18</v>
      </c>
      <c r="C545" s="36" t="s">
        <v>57</v>
      </c>
      <c r="D545" s="36">
        <v>20</v>
      </c>
      <c r="E545" s="36" t="s">
        <v>54</v>
      </c>
      <c r="F545" s="36">
        <v>108000</v>
      </c>
      <c r="G545" s="37" t="s">
        <v>54</v>
      </c>
    </row>
    <row r="546" spans="1:7" ht="18.75" x14ac:dyDescent="0.3">
      <c r="A546" s="38">
        <v>325</v>
      </c>
      <c r="B546" s="39">
        <v>19</v>
      </c>
      <c r="C546" s="39" t="s">
        <v>57</v>
      </c>
      <c r="D546" s="39">
        <v>20</v>
      </c>
      <c r="E546" s="36" t="s">
        <v>54</v>
      </c>
      <c r="F546" s="39">
        <v>108000</v>
      </c>
      <c r="G546" s="40" t="s">
        <v>54</v>
      </c>
    </row>
    <row r="547" spans="1:7" ht="18.75" x14ac:dyDescent="0.3">
      <c r="A547" s="38">
        <v>325</v>
      </c>
      <c r="B547" s="39">
        <v>20</v>
      </c>
      <c r="C547" s="39" t="s">
        <v>57</v>
      </c>
      <c r="D547" s="39" t="s">
        <v>59</v>
      </c>
      <c r="E547" s="39">
        <v>0.65</v>
      </c>
      <c r="F547" s="39">
        <v>210000</v>
      </c>
      <c r="G547" s="53" t="s">
        <v>82</v>
      </c>
    </row>
    <row r="548" spans="1:7" ht="18.75" x14ac:dyDescent="0.3">
      <c r="A548" s="38">
        <v>325</v>
      </c>
      <c r="B548" s="39">
        <v>20</v>
      </c>
      <c r="C548" s="39" t="s">
        <v>57</v>
      </c>
      <c r="D548" s="39" t="s">
        <v>75</v>
      </c>
      <c r="E548" s="39">
        <v>1.39</v>
      </c>
      <c r="F548" s="39">
        <v>140000</v>
      </c>
      <c r="G548" s="53" t="s">
        <v>82</v>
      </c>
    </row>
    <row r="549" spans="1:7" ht="18.75" x14ac:dyDescent="0.3">
      <c r="A549" s="84">
        <v>325</v>
      </c>
      <c r="B549" s="85">
        <v>20</v>
      </c>
      <c r="C549" s="85" t="s">
        <v>57</v>
      </c>
      <c r="D549" s="85">
        <v>20</v>
      </c>
      <c r="E549" s="36" t="s">
        <v>54</v>
      </c>
      <c r="F549" s="85">
        <v>108000</v>
      </c>
      <c r="G549" s="86" t="s">
        <v>54</v>
      </c>
    </row>
    <row r="550" spans="1:7" ht="18.75" x14ac:dyDescent="0.3">
      <c r="A550" s="38">
        <v>325</v>
      </c>
      <c r="B550" s="39">
        <v>24</v>
      </c>
      <c r="C550" s="39" t="s">
        <v>57</v>
      </c>
      <c r="D550" s="39" t="s">
        <v>59</v>
      </c>
      <c r="E550" s="39">
        <v>1.6</v>
      </c>
      <c r="F550" s="39">
        <v>210000</v>
      </c>
      <c r="G550" s="53" t="s">
        <v>82</v>
      </c>
    </row>
    <row r="551" spans="1:7" ht="18.75" x14ac:dyDescent="0.3">
      <c r="A551" s="38">
        <v>325</v>
      </c>
      <c r="B551" s="39">
        <v>24</v>
      </c>
      <c r="C551" s="39" t="s">
        <v>57</v>
      </c>
      <c r="D551" s="39" t="s">
        <v>77</v>
      </c>
      <c r="E551" s="39">
        <v>2.71</v>
      </c>
      <c r="F551" s="39">
        <v>310000</v>
      </c>
      <c r="G551" s="53" t="s">
        <v>82</v>
      </c>
    </row>
    <row r="552" spans="1:7" ht="18.75" x14ac:dyDescent="0.3">
      <c r="A552" s="38">
        <v>325</v>
      </c>
      <c r="B552" s="39">
        <v>25</v>
      </c>
      <c r="C552" s="39" t="s">
        <v>57</v>
      </c>
      <c r="D552" s="39" t="s">
        <v>59</v>
      </c>
      <c r="E552" s="39">
        <v>1.69</v>
      </c>
      <c r="F552" s="39">
        <v>210000</v>
      </c>
      <c r="G552" s="53" t="s">
        <v>82</v>
      </c>
    </row>
    <row r="553" spans="1:7" ht="18.75" x14ac:dyDescent="0.3">
      <c r="A553" s="38">
        <v>325</v>
      </c>
      <c r="B553" s="39">
        <v>25</v>
      </c>
      <c r="C553" s="39" t="s">
        <v>57</v>
      </c>
      <c r="D553" s="39" t="s">
        <v>75</v>
      </c>
      <c r="E553" s="39">
        <v>10.98</v>
      </c>
      <c r="F553" s="39">
        <v>140000</v>
      </c>
      <c r="G553" s="53" t="s">
        <v>82</v>
      </c>
    </row>
    <row r="554" spans="1:7" ht="18.75" x14ac:dyDescent="0.3">
      <c r="A554" s="38">
        <v>325</v>
      </c>
      <c r="B554" s="39">
        <v>25</v>
      </c>
      <c r="C554" s="39" t="s">
        <v>72</v>
      </c>
      <c r="D554" s="39" t="s">
        <v>31</v>
      </c>
      <c r="E554" s="39">
        <v>3.6</v>
      </c>
      <c r="F554" s="39">
        <v>80500</v>
      </c>
      <c r="G554" s="40" t="s">
        <v>54</v>
      </c>
    </row>
    <row r="555" spans="1:7" ht="18.75" x14ac:dyDescent="0.3">
      <c r="A555" s="76">
        <v>325</v>
      </c>
      <c r="B555" s="77">
        <v>25</v>
      </c>
      <c r="C555" s="77" t="s">
        <v>23</v>
      </c>
      <c r="D555" s="77">
        <v>20</v>
      </c>
      <c r="E555" s="77" t="s">
        <v>54</v>
      </c>
      <c r="F555" s="77">
        <v>85000</v>
      </c>
      <c r="G555" s="79" t="s">
        <v>83</v>
      </c>
    </row>
    <row r="556" spans="1:7" ht="18.75" x14ac:dyDescent="0.3">
      <c r="A556" s="44">
        <v>325</v>
      </c>
      <c r="B556" s="45">
        <v>26</v>
      </c>
      <c r="C556" s="45" t="s">
        <v>65</v>
      </c>
      <c r="D556" s="45" t="s">
        <v>59</v>
      </c>
      <c r="E556" s="45">
        <v>20</v>
      </c>
      <c r="F556" s="45" t="s">
        <v>55</v>
      </c>
      <c r="G556" s="46" t="s">
        <v>81</v>
      </c>
    </row>
    <row r="557" spans="1:7" ht="18.75" x14ac:dyDescent="0.3">
      <c r="A557" s="54">
        <v>325</v>
      </c>
      <c r="B557" s="55">
        <v>26</v>
      </c>
      <c r="C557" s="55" t="s">
        <v>65</v>
      </c>
      <c r="D557" s="55" t="s">
        <v>59</v>
      </c>
      <c r="E557" s="55">
        <v>1.64</v>
      </c>
      <c r="F557" s="55">
        <v>180000</v>
      </c>
      <c r="G557" s="56" t="s">
        <v>67</v>
      </c>
    </row>
    <row r="558" spans="1:7" ht="18.75" x14ac:dyDescent="0.3">
      <c r="A558" s="35">
        <v>325</v>
      </c>
      <c r="B558" s="36">
        <v>30</v>
      </c>
      <c r="C558" s="36" t="s">
        <v>57</v>
      </c>
      <c r="D558" s="36">
        <v>20</v>
      </c>
      <c r="E558" s="36" t="s">
        <v>54</v>
      </c>
      <c r="F558" s="36">
        <v>108000</v>
      </c>
      <c r="G558" s="37" t="s">
        <v>54</v>
      </c>
    </row>
    <row r="559" spans="1:7" ht="18.75" x14ac:dyDescent="0.3">
      <c r="A559" s="76">
        <v>325</v>
      </c>
      <c r="B559" s="77">
        <v>30</v>
      </c>
      <c r="C559" s="77" t="s">
        <v>23</v>
      </c>
      <c r="D559" s="77">
        <v>20</v>
      </c>
      <c r="E559" s="77" t="s">
        <v>54</v>
      </c>
      <c r="F559" s="77">
        <v>85000</v>
      </c>
      <c r="G559" s="79" t="s">
        <v>83</v>
      </c>
    </row>
    <row r="560" spans="1:7" ht="18.75" x14ac:dyDescent="0.3">
      <c r="A560" s="44">
        <v>325</v>
      </c>
      <c r="B560" s="45">
        <v>32</v>
      </c>
      <c r="C560" s="45" t="s">
        <v>65</v>
      </c>
      <c r="D560" s="45" t="s">
        <v>59</v>
      </c>
      <c r="E560" s="45">
        <v>36.686</v>
      </c>
      <c r="F560" s="45" t="s">
        <v>55</v>
      </c>
      <c r="G560" s="46" t="s">
        <v>66</v>
      </c>
    </row>
    <row r="561" spans="1:7" ht="18.75" x14ac:dyDescent="0.3">
      <c r="A561" s="76">
        <v>325</v>
      </c>
      <c r="B561" s="77">
        <v>36</v>
      </c>
      <c r="C561" s="77" t="s">
        <v>23</v>
      </c>
      <c r="D561" s="77">
        <v>20</v>
      </c>
      <c r="E561" s="77" t="s">
        <v>54</v>
      </c>
      <c r="F561" s="77">
        <v>85000</v>
      </c>
      <c r="G561" s="79" t="s">
        <v>83</v>
      </c>
    </row>
    <row r="562" spans="1:7" ht="18.75" x14ac:dyDescent="0.3">
      <c r="A562" s="41">
        <v>325</v>
      </c>
      <c r="B562" s="42">
        <v>38</v>
      </c>
      <c r="C562" s="42" t="s">
        <v>57</v>
      </c>
      <c r="D562" s="42" t="s">
        <v>59</v>
      </c>
      <c r="E562" s="42">
        <v>0.47</v>
      </c>
      <c r="F562" s="42">
        <v>200000</v>
      </c>
      <c r="G562" s="43" t="s">
        <v>64</v>
      </c>
    </row>
    <row r="563" spans="1:7" ht="18.75" x14ac:dyDescent="0.3">
      <c r="A563" s="44">
        <v>325</v>
      </c>
      <c r="B563" s="45">
        <v>38</v>
      </c>
      <c r="C563" s="45" t="s">
        <v>84</v>
      </c>
      <c r="D563" s="45" t="s">
        <v>77</v>
      </c>
      <c r="E563" s="45">
        <v>2.7</v>
      </c>
      <c r="F563" s="45" t="s">
        <v>55</v>
      </c>
      <c r="G563" s="46" t="s">
        <v>66</v>
      </c>
    </row>
    <row r="564" spans="1:7" ht="18.75" x14ac:dyDescent="0.3">
      <c r="A564" s="76">
        <v>325</v>
      </c>
      <c r="B564" s="77">
        <v>40</v>
      </c>
      <c r="C564" s="77" t="s">
        <v>23</v>
      </c>
      <c r="D564" s="77">
        <v>20</v>
      </c>
      <c r="E564" s="77" t="s">
        <v>54</v>
      </c>
      <c r="F564" s="77">
        <v>85000</v>
      </c>
      <c r="G564" s="79" t="s">
        <v>83</v>
      </c>
    </row>
    <row r="565" spans="1:7" ht="18.75" x14ac:dyDescent="0.3">
      <c r="A565" s="87">
        <v>325</v>
      </c>
      <c r="B565" s="88">
        <v>40</v>
      </c>
      <c r="C565" s="88" t="s">
        <v>23</v>
      </c>
      <c r="D565" s="88">
        <v>20</v>
      </c>
      <c r="E565" s="88">
        <v>4.5</v>
      </c>
      <c r="F565" s="88">
        <v>84000</v>
      </c>
      <c r="G565" s="89" t="s">
        <v>80</v>
      </c>
    </row>
    <row r="566" spans="1:7" ht="18.75" x14ac:dyDescent="0.3">
      <c r="A566" s="44">
        <v>325</v>
      </c>
      <c r="B566" s="45">
        <v>42</v>
      </c>
      <c r="C566" s="45" t="s">
        <v>65</v>
      </c>
      <c r="D566" s="45" t="s">
        <v>75</v>
      </c>
      <c r="E566" s="45">
        <v>1.03</v>
      </c>
      <c r="F566" s="45" t="s">
        <v>55</v>
      </c>
      <c r="G566" s="46" t="s">
        <v>66</v>
      </c>
    </row>
    <row r="567" spans="1:7" ht="18.75" x14ac:dyDescent="0.3">
      <c r="A567" s="38">
        <v>325</v>
      </c>
      <c r="B567" s="39">
        <v>45</v>
      </c>
      <c r="C567" s="39" t="s">
        <v>57</v>
      </c>
      <c r="D567" s="39" t="s">
        <v>77</v>
      </c>
      <c r="E567" s="39">
        <v>7.03</v>
      </c>
      <c r="F567" s="39">
        <v>310000</v>
      </c>
      <c r="G567" s="53" t="s">
        <v>82</v>
      </c>
    </row>
    <row r="568" spans="1:7" ht="18.75" x14ac:dyDescent="0.3">
      <c r="A568" s="38">
        <v>325</v>
      </c>
      <c r="B568" s="39">
        <v>50</v>
      </c>
      <c r="C568" s="39" t="s">
        <v>57</v>
      </c>
      <c r="D568" s="39" t="s">
        <v>59</v>
      </c>
      <c r="E568" s="39">
        <v>9.9700000000000006</v>
      </c>
      <c r="F568" s="39">
        <v>210000</v>
      </c>
      <c r="G568" s="53" t="s">
        <v>82</v>
      </c>
    </row>
    <row r="569" spans="1:7" ht="18.75" x14ac:dyDescent="0.3">
      <c r="A569" s="35">
        <v>325</v>
      </c>
      <c r="B569" s="36">
        <v>60</v>
      </c>
      <c r="C569" s="36" t="s">
        <v>57</v>
      </c>
      <c r="D569" s="36">
        <v>20</v>
      </c>
      <c r="E569" s="36" t="s">
        <v>54</v>
      </c>
      <c r="F569" s="36">
        <v>108000</v>
      </c>
      <c r="G569" s="37" t="s">
        <v>54</v>
      </c>
    </row>
    <row r="570" spans="1:7" ht="18.75" x14ac:dyDescent="0.3">
      <c r="A570" s="35">
        <v>377</v>
      </c>
      <c r="B570" s="36">
        <v>9</v>
      </c>
      <c r="C570" s="36" t="s">
        <v>53</v>
      </c>
      <c r="D570" s="36">
        <v>20</v>
      </c>
      <c r="E570" s="36" t="s">
        <v>54</v>
      </c>
      <c r="F570" s="36">
        <v>83500</v>
      </c>
      <c r="G570" s="37" t="s">
        <v>54</v>
      </c>
    </row>
    <row r="571" spans="1:7" ht="18.75" x14ac:dyDescent="0.3">
      <c r="A571" s="38">
        <v>377</v>
      </c>
      <c r="B571" s="39">
        <v>10</v>
      </c>
      <c r="C571" s="39" t="s">
        <v>73</v>
      </c>
      <c r="D571" s="39">
        <v>20</v>
      </c>
      <c r="E571" s="36" t="s">
        <v>54</v>
      </c>
      <c r="F571" s="39">
        <v>79500</v>
      </c>
      <c r="G571" s="40" t="s">
        <v>54</v>
      </c>
    </row>
    <row r="572" spans="1:7" ht="18.75" x14ac:dyDescent="0.3">
      <c r="A572" s="35">
        <v>377</v>
      </c>
      <c r="B572" s="36">
        <v>10</v>
      </c>
      <c r="C572" s="36" t="s">
        <v>53</v>
      </c>
      <c r="D572" s="36">
        <v>20</v>
      </c>
      <c r="E572" s="36" t="s">
        <v>54</v>
      </c>
      <c r="F572" s="36">
        <v>83500</v>
      </c>
      <c r="G572" s="37" t="s">
        <v>54</v>
      </c>
    </row>
    <row r="573" spans="1:7" ht="18.75" x14ac:dyDescent="0.3">
      <c r="A573" s="35">
        <v>377</v>
      </c>
      <c r="B573" s="36">
        <v>12</v>
      </c>
      <c r="C573" s="36" t="s">
        <v>53</v>
      </c>
      <c r="D573" s="36">
        <v>20</v>
      </c>
      <c r="E573" s="36" t="s">
        <v>54</v>
      </c>
      <c r="F573" s="36">
        <v>83500</v>
      </c>
      <c r="G573" s="37" t="s">
        <v>54</v>
      </c>
    </row>
    <row r="574" spans="1:7" ht="18.75" x14ac:dyDescent="0.3">
      <c r="A574" s="63">
        <v>377</v>
      </c>
      <c r="B574" s="64">
        <v>13</v>
      </c>
      <c r="C574" s="64" t="s">
        <v>57</v>
      </c>
      <c r="D574" s="64">
        <v>20</v>
      </c>
      <c r="E574" s="64">
        <f>1.4-0.25</f>
        <v>1.1499999999999999</v>
      </c>
      <c r="F574" s="64">
        <v>108000</v>
      </c>
      <c r="G574" s="65" t="s">
        <v>63</v>
      </c>
    </row>
    <row r="575" spans="1:7" ht="18.75" x14ac:dyDescent="0.3">
      <c r="A575" s="35">
        <v>377</v>
      </c>
      <c r="B575" s="36">
        <v>13</v>
      </c>
      <c r="C575" s="36" t="s">
        <v>57</v>
      </c>
      <c r="D575" s="36">
        <v>20</v>
      </c>
      <c r="E575" s="36" t="s">
        <v>54</v>
      </c>
      <c r="F575" s="36">
        <v>108000</v>
      </c>
      <c r="G575" s="37" t="s">
        <v>54</v>
      </c>
    </row>
    <row r="576" spans="1:7" ht="18.75" x14ac:dyDescent="0.3">
      <c r="A576" s="35">
        <v>377</v>
      </c>
      <c r="B576" s="36">
        <v>14</v>
      </c>
      <c r="C576" s="36" t="s">
        <v>57</v>
      </c>
      <c r="D576" s="36">
        <v>20</v>
      </c>
      <c r="E576" s="36" t="s">
        <v>54</v>
      </c>
      <c r="F576" s="36">
        <v>108000</v>
      </c>
      <c r="G576" s="37" t="s">
        <v>54</v>
      </c>
    </row>
    <row r="577" spans="1:7" ht="18.75" x14ac:dyDescent="0.3">
      <c r="A577" s="35">
        <v>377</v>
      </c>
      <c r="B577" s="36">
        <v>16</v>
      </c>
      <c r="C577" s="36" t="s">
        <v>57</v>
      </c>
      <c r="D577" s="36">
        <v>20</v>
      </c>
      <c r="E577" s="36">
        <v>0.65</v>
      </c>
      <c r="F577" s="36">
        <v>108000</v>
      </c>
      <c r="G577" s="37" t="s">
        <v>63</v>
      </c>
    </row>
    <row r="578" spans="1:7" ht="18.75" x14ac:dyDescent="0.3">
      <c r="A578" s="38">
        <v>377</v>
      </c>
      <c r="B578" s="39">
        <v>17</v>
      </c>
      <c r="C578" s="39" t="s">
        <v>57</v>
      </c>
      <c r="D578" s="39" t="s">
        <v>59</v>
      </c>
      <c r="E578" s="39">
        <v>3.81</v>
      </c>
      <c r="F578" s="39">
        <v>210000</v>
      </c>
      <c r="G578" s="53" t="s">
        <v>82</v>
      </c>
    </row>
    <row r="579" spans="1:7" ht="18.75" x14ac:dyDescent="0.3">
      <c r="A579" s="38">
        <v>377</v>
      </c>
      <c r="B579" s="39">
        <v>17</v>
      </c>
      <c r="C579" s="39" t="s">
        <v>57</v>
      </c>
      <c r="D579" s="39" t="s">
        <v>59</v>
      </c>
      <c r="E579" s="39">
        <v>0.5</v>
      </c>
      <c r="F579" s="39">
        <v>120000</v>
      </c>
      <c r="G579" s="40" t="s">
        <v>63</v>
      </c>
    </row>
    <row r="580" spans="1:7" ht="18.75" x14ac:dyDescent="0.3">
      <c r="A580" s="35">
        <v>377</v>
      </c>
      <c r="B580" s="36">
        <v>17</v>
      </c>
      <c r="C580" s="36" t="s">
        <v>85</v>
      </c>
      <c r="D580" s="36" t="s">
        <v>59</v>
      </c>
      <c r="E580" s="36">
        <v>1.3</v>
      </c>
      <c r="F580" s="36">
        <v>90000</v>
      </c>
      <c r="G580" s="37" t="s">
        <v>63</v>
      </c>
    </row>
    <row r="581" spans="1:7" ht="18.75" x14ac:dyDescent="0.3">
      <c r="A581" s="38">
        <v>377</v>
      </c>
      <c r="B581" s="39">
        <v>18</v>
      </c>
      <c r="C581" s="39" t="s">
        <v>57</v>
      </c>
      <c r="D581" s="39" t="s">
        <v>59</v>
      </c>
      <c r="E581" s="39">
        <v>2.42</v>
      </c>
      <c r="F581" s="39">
        <v>210000</v>
      </c>
      <c r="G581" s="53" t="s">
        <v>82</v>
      </c>
    </row>
    <row r="582" spans="1:7" ht="18.75" x14ac:dyDescent="0.3">
      <c r="A582" s="38">
        <v>377</v>
      </c>
      <c r="B582" s="39">
        <v>18</v>
      </c>
      <c r="C582" s="39" t="s">
        <v>85</v>
      </c>
      <c r="D582" s="39" t="s">
        <v>59</v>
      </c>
      <c r="E582" s="39">
        <v>0.75600000000000001</v>
      </c>
      <c r="F582" s="39">
        <v>180000</v>
      </c>
      <c r="G582" s="40" t="s">
        <v>63</v>
      </c>
    </row>
    <row r="583" spans="1:7" ht="18.75" x14ac:dyDescent="0.3">
      <c r="A583" s="35">
        <v>377</v>
      </c>
      <c r="B583" s="36">
        <v>18</v>
      </c>
      <c r="C583" s="36" t="s">
        <v>85</v>
      </c>
      <c r="D583" s="36" t="s">
        <v>59</v>
      </c>
      <c r="E583" s="36">
        <v>0.71299999999999997</v>
      </c>
      <c r="F583" s="36">
        <v>95000</v>
      </c>
      <c r="G583" s="37" t="s">
        <v>63</v>
      </c>
    </row>
    <row r="584" spans="1:7" ht="18.75" x14ac:dyDescent="0.3">
      <c r="A584" s="35">
        <v>377</v>
      </c>
      <c r="B584" s="36">
        <v>20</v>
      </c>
      <c r="C584" s="36" t="s">
        <v>57</v>
      </c>
      <c r="D584" s="36">
        <v>20</v>
      </c>
      <c r="E584" s="36" t="s">
        <v>54</v>
      </c>
      <c r="F584" s="36">
        <v>108000</v>
      </c>
      <c r="G584" s="37" t="s">
        <v>54</v>
      </c>
    </row>
    <row r="585" spans="1:7" ht="18.75" x14ac:dyDescent="0.3">
      <c r="A585" s="38">
        <v>377</v>
      </c>
      <c r="B585" s="39">
        <v>22</v>
      </c>
      <c r="C585" s="39" t="s">
        <v>57</v>
      </c>
      <c r="D585" s="39" t="s">
        <v>59</v>
      </c>
      <c r="E585" s="39">
        <v>2.79</v>
      </c>
      <c r="F585" s="39">
        <v>210000</v>
      </c>
      <c r="G585" s="53" t="s">
        <v>82</v>
      </c>
    </row>
    <row r="586" spans="1:7" ht="18.75" x14ac:dyDescent="0.3">
      <c r="A586" s="76">
        <v>325</v>
      </c>
      <c r="B586" s="77">
        <v>25</v>
      </c>
      <c r="C586" s="77" t="s">
        <v>23</v>
      </c>
      <c r="D586" s="77">
        <v>20</v>
      </c>
      <c r="E586" s="77" t="s">
        <v>54</v>
      </c>
      <c r="F586" s="77">
        <v>85000</v>
      </c>
      <c r="G586" s="78" t="s">
        <v>83</v>
      </c>
    </row>
    <row r="587" spans="1:7" ht="18.75" x14ac:dyDescent="0.3">
      <c r="A587" s="76">
        <v>325</v>
      </c>
      <c r="B587" s="77">
        <v>30</v>
      </c>
      <c r="C587" s="77" t="s">
        <v>23</v>
      </c>
      <c r="D587" s="77">
        <v>20</v>
      </c>
      <c r="E587" s="77" t="s">
        <v>54</v>
      </c>
      <c r="F587" s="77">
        <v>85000</v>
      </c>
      <c r="G587" s="78" t="s">
        <v>83</v>
      </c>
    </row>
    <row r="588" spans="1:7" ht="18.75" x14ac:dyDescent="0.3">
      <c r="A588" s="38">
        <v>377</v>
      </c>
      <c r="B588" s="39">
        <v>32</v>
      </c>
      <c r="C588" s="39" t="s">
        <v>57</v>
      </c>
      <c r="D588" s="39" t="s">
        <v>75</v>
      </c>
      <c r="E588" s="39">
        <v>1.0980000000000001</v>
      </c>
      <c r="F588" s="39">
        <v>140000</v>
      </c>
      <c r="G588" s="53" t="s">
        <v>82</v>
      </c>
    </row>
    <row r="589" spans="1:7" ht="18.75" x14ac:dyDescent="0.3">
      <c r="A589" s="76">
        <v>325</v>
      </c>
      <c r="B589" s="77">
        <v>36</v>
      </c>
      <c r="C589" s="77" t="s">
        <v>23</v>
      </c>
      <c r="D589" s="77">
        <v>20</v>
      </c>
      <c r="E589" s="77" t="s">
        <v>54</v>
      </c>
      <c r="F589" s="77">
        <v>85000</v>
      </c>
      <c r="G589" s="78" t="s">
        <v>83</v>
      </c>
    </row>
    <row r="590" spans="1:7" ht="18.75" x14ac:dyDescent="0.3">
      <c r="A590" s="76">
        <v>325</v>
      </c>
      <c r="B590" s="77">
        <v>40</v>
      </c>
      <c r="C590" s="77" t="s">
        <v>23</v>
      </c>
      <c r="D590" s="77">
        <v>20</v>
      </c>
      <c r="E590" s="77" t="s">
        <v>54</v>
      </c>
      <c r="F590" s="77">
        <v>85000</v>
      </c>
      <c r="G590" s="78" t="s">
        <v>83</v>
      </c>
    </row>
    <row r="591" spans="1:7" ht="18.75" x14ac:dyDescent="0.3">
      <c r="A591" s="38">
        <v>377</v>
      </c>
      <c r="B591" s="39">
        <v>40</v>
      </c>
      <c r="C591" s="39" t="s">
        <v>57</v>
      </c>
      <c r="D591" s="39" t="s">
        <v>59</v>
      </c>
      <c r="E591" s="39">
        <v>4.4800000000000004</v>
      </c>
      <c r="F591" s="39">
        <v>210000</v>
      </c>
      <c r="G591" s="53" t="s">
        <v>82</v>
      </c>
    </row>
    <row r="592" spans="1:7" ht="18.75" x14ac:dyDescent="0.3">
      <c r="A592" s="38">
        <v>377</v>
      </c>
      <c r="B592" s="39">
        <v>45</v>
      </c>
      <c r="C592" s="39" t="s">
        <v>57</v>
      </c>
      <c r="D592" s="39" t="s">
        <v>59</v>
      </c>
      <c r="E592" s="39">
        <v>5.99</v>
      </c>
      <c r="F592" s="39">
        <v>210000</v>
      </c>
      <c r="G592" s="53" t="s">
        <v>82</v>
      </c>
    </row>
    <row r="593" spans="1:7" ht="18.75" x14ac:dyDescent="0.3">
      <c r="A593" s="38">
        <v>377</v>
      </c>
      <c r="B593" s="39">
        <v>45</v>
      </c>
      <c r="C593" s="39" t="s">
        <v>57</v>
      </c>
      <c r="D593" s="39" t="s">
        <v>77</v>
      </c>
      <c r="E593" s="39">
        <v>4.88</v>
      </c>
      <c r="F593" s="39">
        <v>310000</v>
      </c>
      <c r="G593" s="53" t="s">
        <v>82</v>
      </c>
    </row>
    <row r="594" spans="1:7" ht="18.75" x14ac:dyDescent="0.3">
      <c r="A594" s="38">
        <v>377</v>
      </c>
      <c r="B594" s="39">
        <v>50</v>
      </c>
      <c r="C594" s="39" t="s">
        <v>57</v>
      </c>
      <c r="D594" s="39" t="s">
        <v>59</v>
      </c>
      <c r="E594" s="39">
        <v>5.9</v>
      </c>
      <c r="F594" s="39">
        <v>210000</v>
      </c>
      <c r="G594" s="53" t="s">
        <v>82</v>
      </c>
    </row>
    <row r="595" spans="1:7" ht="18.75" x14ac:dyDescent="0.3">
      <c r="A595" s="41">
        <v>377</v>
      </c>
      <c r="B595" s="42">
        <v>50</v>
      </c>
      <c r="C595" s="42" t="s">
        <v>57</v>
      </c>
      <c r="D595" s="42" t="s">
        <v>77</v>
      </c>
      <c r="E595" s="42">
        <v>0.37</v>
      </c>
      <c r="F595" s="42">
        <v>280000</v>
      </c>
      <c r="G595" s="90" t="s">
        <v>64</v>
      </c>
    </row>
    <row r="596" spans="1:7" ht="18.75" x14ac:dyDescent="0.3">
      <c r="A596" s="44">
        <v>377</v>
      </c>
      <c r="B596" s="45">
        <v>50</v>
      </c>
      <c r="C596" s="45" t="s">
        <v>65</v>
      </c>
      <c r="D596" s="45" t="s">
        <v>77</v>
      </c>
      <c r="E596" s="45">
        <v>1</v>
      </c>
      <c r="F596" s="45" t="s">
        <v>55</v>
      </c>
      <c r="G596" s="46" t="s">
        <v>66</v>
      </c>
    </row>
    <row r="597" spans="1:7" ht="18.75" x14ac:dyDescent="0.3">
      <c r="A597" s="76">
        <v>325</v>
      </c>
      <c r="B597" s="77">
        <v>50</v>
      </c>
      <c r="C597" s="77" t="s">
        <v>23</v>
      </c>
      <c r="D597" s="77">
        <v>20</v>
      </c>
      <c r="E597" s="77" t="s">
        <v>54</v>
      </c>
      <c r="F597" s="77">
        <v>85000</v>
      </c>
      <c r="G597" s="79" t="s">
        <v>83</v>
      </c>
    </row>
    <row r="598" spans="1:7" ht="18.75" x14ac:dyDescent="0.3">
      <c r="A598" s="67">
        <v>377</v>
      </c>
      <c r="B598" s="68">
        <v>60</v>
      </c>
      <c r="C598" s="68" t="s">
        <v>57</v>
      </c>
      <c r="D598" s="68" t="s">
        <v>59</v>
      </c>
      <c r="E598" s="68">
        <v>1</v>
      </c>
      <c r="F598" s="68">
        <v>190000</v>
      </c>
      <c r="G598" s="75" t="s">
        <v>63</v>
      </c>
    </row>
    <row r="599" spans="1:7" ht="18.75" x14ac:dyDescent="0.3">
      <c r="A599" s="38">
        <v>377</v>
      </c>
      <c r="B599" s="39">
        <v>70</v>
      </c>
      <c r="C599" s="39" t="s">
        <v>57</v>
      </c>
      <c r="D599" s="39" t="s">
        <v>77</v>
      </c>
      <c r="E599" s="39">
        <v>2.0099999999999998</v>
      </c>
      <c r="F599" s="39">
        <v>310000</v>
      </c>
      <c r="G599" s="53" t="s">
        <v>82</v>
      </c>
    </row>
    <row r="600" spans="1:7" ht="18.75" x14ac:dyDescent="0.3">
      <c r="A600" s="35">
        <v>426</v>
      </c>
      <c r="B600" s="36">
        <v>9</v>
      </c>
      <c r="C600" s="36" t="s">
        <v>53</v>
      </c>
      <c r="D600" s="36">
        <v>20</v>
      </c>
      <c r="E600" s="36" t="s">
        <v>54</v>
      </c>
      <c r="F600" s="36">
        <v>83500</v>
      </c>
      <c r="G600" s="37" t="s">
        <v>54</v>
      </c>
    </row>
    <row r="601" spans="1:7" ht="18.75" x14ac:dyDescent="0.3">
      <c r="A601" s="38">
        <v>426</v>
      </c>
      <c r="B601" s="39">
        <v>10</v>
      </c>
      <c r="C601" s="39" t="s">
        <v>73</v>
      </c>
      <c r="D601" s="39">
        <v>20</v>
      </c>
      <c r="E601" s="36" t="s">
        <v>54</v>
      </c>
      <c r="F601" s="39">
        <v>79500</v>
      </c>
      <c r="G601" s="40" t="s">
        <v>54</v>
      </c>
    </row>
    <row r="602" spans="1:7" ht="18.75" x14ac:dyDescent="0.3">
      <c r="A602" s="35">
        <v>426</v>
      </c>
      <c r="B602" s="36">
        <v>10</v>
      </c>
      <c r="C602" s="36" t="s">
        <v>53</v>
      </c>
      <c r="D602" s="36">
        <v>20</v>
      </c>
      <c r="E602" s="36" t="s">
        <v>54</v>
      </c>
      <c r="F602" s="36">
        <v>83500</v>
      </c>
      <c r="G602" s="37" t="s">
        <v>54</v>
      </c>
    </row>
    <row r="603" spans="1:7" ht="18.75" x14ac:dyDescent="0.3">
      <c r="A603" s="35">
        <v>426</v>
      </c>
      <c r="B603" s="36">
        <v>12</v>
      </c>
      <c r="C603" s="36" t="s">
        <v>53</v>
      </c>
      <c r="D603" s="36">
        <v>20</v>
      </c>
      <c r="E603" s="36" t="s">
        <v>54</v>
      </c>
      <c r="F603" s="36">
        <v>83500</v>
      </c>
      <c r="G603" s="37" t="s">
        <v>54</v>
      </c>
    </row>
    <row r="604" spans="1:7" ht="18.75" x14ac:dyDescent="0.3">
      <c r="A604" s="38">
        <v>426</v>
      </c>
      <c r="B604" s="39">
        <v>12</v>
      </c>
      <c r="C604" s="39" t="s">
        <v>72</v>
      </c>
      <c r="D604" s="39" t="s">
        <v>31</v>
      </c>
      <c r="E604" s="39">
        <v>4</v>
      </c>
      <c r="F604" s="39" t="s">
        <v>55</v>
      </c>
      <c r="G604" s="40" t="s">
        <v>54</v>
      </c>
    </row>
    <row r="605" spans="1:7" ht="18.75" x14ac:dyDescent="0.3">
      <c r="A605" s="35">
        <v>426</v>
      </c>
      <c r="B605" s="36">
        <v>13</v>
      </c>
      <c r="C605" s="36" t="s">
        <v>53</v>
      </c>
      <c r="D605" s="36">
        <v>20</v>
      </c>
      <c r="E605" s="36" t="s">
        <v>54</v>
      </c>
      <c r="F605" s="36">
        <v>83500</v>
      </c>
      <c r="G605" s="37" t="s">
        <v>54</v>
      </c>
    </row>
    <row r="606" spans="1:7" ht="18.75" x14ac:dyDescent="0.3">
      <c r="A606" s="35">
        <v>426</v>
      </c>
      <c r="B606" s="36">
        <v>13</v>
      </c>
      <c r="C606" s="36" t="s">
        <v>57</v>
      </c>
      <c r="D606" s="36">
        <v>20</v>
      </c>
      <c r="E606" s="36" t="s">
        <v>54</v>
      </c>
      <c r="F606" s="36">
        <v>108000</v>
      </c>
      <c r="G606" s="37" t="s">
        <v>54</v>
      </c>
    </row>
    <row r="607" spans="1:7" ht="18.75" x14ac:dyDescent="0.3">
      <c r="A607" s="38">
        <v>426</v>
      </c>
      <c r="B607" s="39">
        <v>15</v>
      </c>
      <c r="C607" s="39" t="s">
        <v>57</v>
      </c>
      <c r="D607" s="39" t="s">
        <v>77</v>
      </c>
      <c r="E607" s="39">
        <v>1.49</v>
      </c>
      <c r="F607" s="39">
        <v>310000</v>
      </c>
      <c r="G607" s="53" t="s">
        <v>82</v>
      </c>
    </row>
    <row r="608" spans="1:7" ht="18.75" x14ac:dyDescent="0.3">
      <c r="A608" s="35">
        <v>426</v>
      </c>
      <c r="B608" s="36">
        <v>16</v>
      </c>
      <c r="C608" s="36" t="s">
        <v>57</v>
      </c>
      <c r="D608" s="36">
        <v>20</v>
      </c>
      <c r="E608" s="36">
        <v>0.82</v>
      </c>
      <c r="F608" s="36">
        <v>108000</v>
      </c>
      <c r="G608" s="37" t="s">
        <v>63</v>
      </c>
    </row>
    <row r="609" spans="1:7" ht="18.75" x14ac:dyDescent="0.3">
      <c r="A609" s="41">
        <v>426</v>
      </c>
      <c r="B609" s="42">
        <v>19</v>
      </c>
      <c r="C609" s="42" t="s">
        <v>57</v>
      </c>
      <c r="D609" s="42" t="s">
        <v>59</v>
      </c>
      <c r="E609" s="42">
        <v>0.39600000000000002</v>
      </c>
      <c r="F609" s="42">
        <v>220000</v>
      </c>
      <c r="G609" s="43" t="s">
        <v>64</v>
      </c>
    </row>
    <row r="610" spans="1:7" ht="18.75" x14ac:dyDescent="0.3">
      <c r="A610" s="44">
        <v>426</v>
      </c>
      <c r="B610" s="45">
        <v>19</v>
      </c>
      <c r="C610" s="45" t="s">
        <v>65</v>
      </c>
      <c r="D610" s="45" t="s">
        <v>59</v>
      </c>
      <c r="E610" s="45">
        <v>6.4</v>
      </c>
      <c r="F610" s="45" t="s">
        <v>55</v>
      </c>
      <c r="G610" s="46" t="s">
        <v>66</v>
      </c>
    </row>
    <row r="611" spans="1:7" ht="18.75" x14ac:dyDescent="0.3">
      <c r="A611" s="44">
        <v>426</v>
      </c>
      <c r="B611" s="45">
        <v>20</v>
      </c>
      <c r="C611" s="45" t="s">
        <v>65</v>
      </c>
      <c r="D611" s="45" t="s">
        <v>59</v>
      </c>
      <c r="E611" s="45">
        <v>12.08</v>
      </c>
      <c r="F611" s="45" t="s">
        <v>55</v>
      </c>
      <c r="G611" s="46" t="s">
        <v>66</v>
      </c>
    </row>
    <row r="612" spans="1:7" ht="18.75" x14ac:dyDescent="0.3">
      <c r="A612" s="35">
        <v>426</v>
      </c>
      <c r="B612" s="36">
        <v>20</v>
      </c>
      <c r="C612" s="36" t="s">
        <v>85</v>
      </c>
      <c r="D612" s="36" t="s">
        <v>59</v>
      </c>
      <c r="E612" s="36">
        <v>0.9</v>
      </c>
      <c r="F612" s="36">
        <v>65000</v>
      </c>
      <c r="G612" s="37" t="s">
        <v>63</v>
      </c>
    </row>
    <row r="613" spans="1:7" ht="18.75" x14ac:dyDescent="0.3">
      <c r="A613" s="44">
        <v>426</v>
      </c>
      <c r="B613" s="45">
        <v>22</v>
      </c>
      <c r="C613" s="45" t="s">
        <v>65</v>
      </c>
      <c r="D613" s="45" t="s">
        <v>59</v>
      </c>
      <c r="E613" s="45">
        <v>6.9320000000000004</v>
      </c>
      <c r="F613" s="45" t="s">
        <v>55</v>
      </c>
      <c r="G613" s="46" t="s">
        <v>66</v>
      </c>
    </row>
    <row r="614" spans="1:7" ht="18.75" x14ac:dyDescent="0.3">
      <c r="A614" s="44">
        <v>426</v>
      </c>
      <c r="B614" s="45">
        <v>24</v>
      </c>
      <c r="C614" s="45" t="s">
        <v>65</v>
      </c>
      <c r="D614" s="45" t="s">
        <v>59</v>
      </c>
      <c r="E614" s="45">
        <v>13.842000000000001</v>
      </c>
      <c r="F614" s="45" t="s">
        <v>55</v>
      </c>
      <c r="G614" s="46" t="s">
        <v>66</v>
      </c>
    </row>
    <row r="615" spans="1:7" ht="18.75" x14ac:dyDescent="0.3">
      <c r="A615" s="87">
        <v>426</v>
      </c>
      <c r="B615" s="88">
        <v>24</v>
      </c>
      <c r="C615" s="88" t="s">
        <v>23</v>
      </c>
      <c r="D615" s="88">
        <v>20</v>
      </c>
      <c r="E615" s="88">
        <v>24.6</v>
      </c>
      <c r="F615" s="88">
        <v>84000</v>
      </c>
      <c r="G615" s="89" t="s">
        <v>80</v>
      </c>
    </row>
    <row r="616" spans="1:7" ht="18.75" x14ac:dyDescent="0.3">
      <c r="A616" s="76">
        <v>426</v>
      </c>
      <c r="B616" s="77">
        <v>25</v>
      </c>
      <c r="C616" s="77" t="s">
        <v>23</v>
      </c>
      <c r="D616" s="77">
        <v>20</v>
      </c>
      <c r="E616" s="77" t="s">
        <v>54</v>
      </c>
      <c r="F616" s="77">
        <v>85000</v>
      </c>
      <c r="G616" s="79" t="s">
        <v>83</v>
      </c>
    </row>
    <row r="617" spans="1:7" ht="18.75" x14ac:dyDescent="0.3">
      <c r="A617" s="87">
        <v>426</v>
      </c>
      <c r="B617" s="88">
        <v>26</v>
      </c>
      <c r="C617" s="88" t="s">
        <v>23</v>
      </c>
      <c r="D617" s="88">
        <v>20</v>
      </c>
      <c r="E617" s="88">
        <v>2.61</v>
      </c>
      <c r="F617" s="88">
        <v>84000</v>
      </c>
      <c r="G617" s="89" t="s">
        <v>80</v>
      </c>
    </row>
    <row r="618" spans="1:7" ht="18.75" x14ac:dyDescent="0.3">
      <c r="A618" s="87">
        <v>426</v>
      </c>
      <c r="B618" s="88">
        <v>32</v>
      </c>
      <c r="C618" s="88" t="s">
        <v>86</v>
      </c>
      <c r="D618" s="88">
        <v>20</v>
      </c>
      <c r="E618" s="88">
        <v>17.399999999999999</v>
      </c>
      <c r="F618" s="88">
        <v>90000</v>
      </c>
      <c r="G618" s="89" t="s">
        <v>80</v>
      </c>
    </row>
    <row r="619" spans="1:7" ht="18.75" x14ac:dyDescent="0.3">
      <c r="A619" s="35">
        <v>426</v>
      </c>
      <c r="B619" s="36">
        <v>32</v>
      </c>
      <c r="C619" s="91" t="s">
        <v>65</v>
      </c>
      <c r="D619" s="36">
        <v>20</v>
      </c>
      <c r="E619" s="36" t="s">
        <v>54</v>
      </c>
      <c r="F619" s="36">
        <v>108000</v>
      </c>
      <c r="G619" s="37" t="s">
        <v>54</v>
      </c>
    </row>
    <row r="620" spans="1:7" ht="18.75" x14ac:dyDescent="0.3">
      <c r="A620" s="38">
        <v>426</v>
      </c>
      <c r="B620" s="39">
        <v>36</v>
      </c>
      <c r="C620" s="39" t="s">
        <v>57</v>
      </c>
      <c r="D620" s="39" t="s">
        <v>59</v>
      </c>
      <c r="E620" s="39">
        <v>3.82</v>
      </c>
      <c r="F620" s="39">
        <v>210000</v>
      </c>
      <c r="G620" s="53" t="s">
        <v>82</v>
      </c>
    </row>
    <row r="621" spans="1:7" ht="18.75" x14ac:dyDescent="0.3">
      <c r="A621" s="38">
        <v>426</v>
      </c>
      <c r="B621" s="39">
        <v>36</v>
      </c>
      <c r="C621" s="39" t="s">
        <v>57</v>
      </c>
      <c r="D621" s="39" t="s">
        <v>75</v>
      </c>
      <c r="E621" s="39">
        <v>2.02</v>
      </c>
      <c r="F621" s="39">
        <v>150000</v>
      </c>
      <c r="G621" s="53" t="s">
        <v>82</v>
      </c>
    </row>
    <row r="622" spans="1:7" ht="18.75" x14ac:dyDescent="0.3">
      <c r="A622" s="38">
        <v>426</v>
      </c>
      <c r="B622" s="39">
        <v>56</v>
      </c>
      <c r="C622" s="39" t="s">
        <v>86</v>
      </c>
      <c r="D622" s="39">
        <v>20</v>
      </c>
      <c r="E622" s="39">
        <v>12.02</v>
      </c>
      <c r="F622" s="39">
        <v>90000</v>
      </c>
      <c r="G622" s="53" t="s">
        <v>80</v>
      </c>
    </row>
    <row r="623" spans="1:7" ht="18.75" x14ac:dyDescent="0.3">
      <c r="A623" s="38">
        <v>465</v>
      </c>
      <c r="B623" s="39">
        <v>18</v>
      </c>
      <c r="C623" s="39" t="s">
        <v>57</v>
      </c>
      <c r="D623" s="39" t="s">
        <v>59</v>
      </c>
      <c r="E623" s="39">
        <v>1</v>
      </c>
      <c r="F623" s="39">
        <v>210000</v>
      </c>
      <c r="G623" s="53" t="s">
        <v>82</v>
      </c>
    </row>
    <row r="624" spans="1:7" ht="18.75" x14ac:dyDescent="0.3">
      <c r="A624" s="38">
        <v>465</v>
      </c>
      <c r="B624" s="39">
        <v>19</v>
      </c>
      <c r="C624" s="39" t="s">
        <v>57</v>
      </c>
      <c r="D624" s="39" t="s">
        <v>59</v>
      </c>
      <c r="E624" s="39">
        <v>4.59</v>
      </c>
      <c r="F624" s="39">
        <v>210000</v>
      </c>
      <c r="G624" s="53" t="s">
        <v>82</v>
      </c>
    </row>
    <row r="625" spans="1:7" ht="18.75" x14ac:dyDescent="0.3">
      <c r="A625" s="38">
        <v>465</v>
      </c>
      <c r="B625" s="39">
        <v>22</v>
      </c>
      <c r="C625" s="39" t="s">
        <v>57</v>
      </c>
      <c r="D625" s="39" t="s">
        <v>59</v>
      </c>
      <c r="E625" s="39">
        <v>0.995</v>
      </c>
      <c r="F625" s="39">
        <v>210000</v>
      </c>
      <c r="G625" s="53" t="s">
        <v>82</v>
      </c>
    </row>
    <row r="626" spans="1:7" ht="18.75" x14ac:dyDescent="0.3">
      <c r="A626" s="38">
        <v>465</v>
      </c>
      <c r="B626" s="39">
        <v>22</v>
      </c>
      <c r="C626" s="39" t="s">
        <v>57</v>
      </c>
      <c r="D626" s="39" t="s">
        <v>77</v>
      </c>
      <c r="E626" s="39">
        <v>2.79</v>
      </c>
      <c r="F626" s="39">
        <v>310000</v>
      </c>
      <c r="G626" s="53" t="s">
        <v>82</v>
      </c>
    </row>
    <row r="627" spans="1:7" ht="18.75" x14ac:dyDescent="0.3">
      <c r="A627" s="38">
        <v>465</v>
      </c>
      <c r="B627" s="39">
        <v>30</v>
      </c>
      <c r="C627" s="39" t="s">
        <v>57</v>
      </c>
      <c r="D627" s="39" t="s">
        <v>59</v>
      </c>
      <c r="E627" s="39">
        <v>1.1000000000000001</v>
      </c>
      <c r="F627" s="39">
        <v>210000</v>
      </c>
      <c r="G627" s="53" t="s">
        <v>82</v>
      </c>
    </row>
    <row r="628" spans="1:7" ht="18.75" x14ac:dyDescent="0.3">
      <c r="A628" s="76">
        <v>426</v>
      </c>
      <c r="B628" s="77">
        <v>30</v>
      </c>
      <c r="C628" s="77" t="s">
        <v>23</v>
      </c>
      <c r="D628" s="77">
        <v>20</v>
      </c>
      <c r="E628" s="77" t="s">
        <v>54</v>
      </c>
      <c r="F628" s="77">
        <v>85000</v>
      </c>
      <c r="G628" s="78" t="s">
        <v>83</v>
      </c>
    </row>
    <row r="629" spans="1:7" ht="18.75" x14ac:dyDescent="0.3">
      <c r="A629" s="38">
        <v>465</v>
      </c>
      <c r="B629" s="39">
        <v>34</v>
      </c>
      <c r="C629" s="39" t="s">
        <v>57</v>
      </c>
      <c r="D629" s="39" t="s">
        <v>59</v>
      </c>
      <c r="E629" s="39">
        <v>15.87</v>
      </c>
      <c r="F629" s="39">
        <v>210000</v>
      </c>
      <c r="G629" s="53" t="s">
        <v>82</v>
      </c>
    </row>
    <row r="630" spans="1:7" ht="18.75" x14ac:dyDescent="0.3">
      <c r="A630" s="76">
        <v>426</v>
      </c>
      <c r="B630" s="77">
        <v>40</v>
      </c>
      <c r="C630" s="77" t="s">
        <v>23</v>
      </c>
      <c r="D630" s="77">
        <v>20</v>
      </c>
      <c r="E630" s="77" t="s">
        <v>54</v>
      </c>
      <c r="F630" s="77">
        <v>85000</v>
      </c>
      <c r="G630" s="78" t="s">
        <v>83</v>
      </c>
    </row>
    <row r="631" spans="1:7" ht="18.75" x14ac:dyDescent="0.3">
      <c r="A631" s="54">
        <v>465</v>
      </c>
      <c r="B631" s="55">
        <v>42</v>
      </c>
      <c r="C631" s="55" t="s">
        <v>57</v>
      </c>
      <c r="D631" s="55" t="s">
        <v>59</v>
      </c>
      <c r="E631" s="55">
        <v>2.87</v>
      </c>
      <c r="F631" s="55">
        <v>190000</v>
      </c>
      <c r="G631" s="56" t="s">
        <v>63</v>
      </c>
    </row>
    <row r="632" spans="1:7" ht="18.75" x14ac:dyDescent="0.3">
      <c r="A632" s="63">
        <v>630</v>
      </c>
      <c r="B632" s="64">
        <v>30</v>
      </c>
      <c r="C632" s="64" t="s">
        <v>65</v>
      </c>
      <c r="D632" s="64" t="s">
        <v>77</v>
      </c>
      <c r="E632" s="64">
        <v>1.1000000000000001</v>
      </c>
      <c r="F632" s="64">
        <v>250000</v>
      </c>
      <c r="G632" s="65" t="s">
        <v>63</v>
      </c>
    </row>
    <row r="633" spans="1:7" ht="18.75" x14ac:dyDescent="0.3">
      <c r="A633" s="38">
        <v>920</v>
      </c>
      <c r="B633" s="39">
        <v>32</v>
      </c>
      <c r="C633" s="39" t="s">
        <v>65</v>
      </c>
      <c r="D633" s="39" t="s">
        <v>77</v>
      </c>
      <c r="E633" s="39">
        <v>9</v>
      </c>
      <c r="F633" s="39" t="s">
        <v>54</v>
      </c>
      <c r="G633" s="40" t="s">
        <v>62</v>
      </c>
    </row>
    <row r="634" spans="1:7" ht="18.75" x14ac:dyDescent="0.3">
      <c r="A634" s="93"/>
      <c r="B634" s="93"/>
      <c r="C634" s="93"/>
      <c r="D634" s="93"/>
      <c r="E634" s="94"/>
      <c r="F634" s="94"/>
      <c r="G634" s="94"/>
    </row>
  </sheetData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B333"/>
  <sheetViews>
    <sheetView zoomScaleNormal="100" zoomScaleSheetLayoutView="70" workbookViewId="0">
      <selection activeCell="A71" sqref="A71"/>
    </sheetView>
  </sheetViews>
  <sheetFormatPr defaultRowHeight="12.75" x14ac:dyDescent="0.2"/>
  <cols>
    <col min="1" max="1" width="124.28515625" customWidth="1"/>
    <col min="2" max="2" width="9.140625" style="20"/>
  </cols>
  <sheetData>
    <row r="1" spans="1:1" ht="18" x14ac:dyDescent="0.25">
      <c r="A1" s="96" t="s">
        <v>87</v>
      </c>
    </row>
    <row r="2" spans="1:1" ht="18" x14ac:dyDescent="0.25">
      <c r="A2" s="95" t="s">
        <v>88</v>
      </c>
    </row>
    <row r="3" spans="1:1" ht="18" x14ac:dyDescent="0.25">
      <c r="A3" s="95" t="s">
        <v>89</v>
      </c>
    </row>
    <row r="4" spans="1:1" ht="18" x14ac:dyDescent="0.25">
      <c r="A4" s="95" t="s">
        <v>90</v>
      </c>
    </row>
    <row r="5" spans="1:1" ht="18" x14ac:dyDescent="0.25">
      <c r="A5" s="95" t="s">
        <v>91</v>
      </c>
    </row>
    <row r="6" spans="1:1" ht="18" x14ac:dyDescent="0.25">
      <c r="A6" s="95" t="s">
        <v>92</v>
      </c>
    </row>
    <row r="7" spans="1:1" ht="18" x14ac:dyDescent="0.25">
      <c r="A7" s="95" t="s">
        <v>93</v>
      </c>
    </row>
    <row r="8" spans="1:1" ht="18" x14ac:dyDescent="0.25">
      <c r="A8" s="95" t="s">
        <v>94</v>
      </c>
    </row>
    <row r="9" spans="1:1" ht="18" x14ac:dyDescent="0.25">
      <c r="A9" s="95" t="s">
        <v>95</v>
      </c>
    </row>
    <row r="10" spans="1:1" ht="18" x14ac:dyDescent="0.25">
      <c r="A10" s="95" t="s">
        <v>96</v>
      </c>
    </row>
    <row r="11" spans="1:1" ht="18" x14ac:dyDescent="0.25">
      <c r="A11" s="95" t="s">
        <v>97</v>
      </c>
    </row>
    <row r="12" spans="1:1" ht="18" x14ac:dyDescent="0.25">
      <c r="A12" s="95" t="s">
        <v>98</v>
      </c>
    </row>
    <row r="13" spans="1:1" ht="18" x14ac:dyDescent="0.25">
      <c r="A13" s="95" t="s">
        <v>99</v>
      </c>
    </row>
    <row r="14" spans="1:1" ht="18" x14ac:dyDescent="0.25">
      <c r="A14" s="95" t="s">
        <v>100</v>
      </c>
    </row>
    <row r="15" spans="1:1" ht="18" x14ac:dyDescent="0.25">
      <c r="A15" s="95" t="s">
        <v>101</v>
      </c>
    </row>
    <row r="16" spans="1:1" ht="18" x14ac:dyDescent="0.25">
      <c r="A16" s="95" t="s">
        <v>102</v>
      </c>
    </row>
    <row r="17" spans="1:1" ht="18" x14ac:dyDescent="0.25">
      <c r="A17" s="95" t="s">
        <v>103</v>
      </c>
    </row>
    <row r="18" spans="1:1" ht="18" x14ac:dyDescent="0.25">
      <c r="A18" s="95" t="s">
        <v>104</v>
      </c>
    </row>
    <row r="19" spans="1:1" ht="18" x14ac:dyDescent="0.25">
      <c r="A19" s="95" t="s">
        <v>105</v>
      </c>
    </row>
    <row r="20" spans="1:1" ht="18" x14ac:dyDescent="0.25">
      <c r="A20" s="95" t="s">
        <v>106</v>
      </c>
    </row>
    <row r="21" spans="1:1" ht="18" x14ac:dyDescent="0.25">
      <c r="A21" s="95" t="s">
        <v>107</v>
      </c>
    </row>
    <row r="22" spans="1:1" ht="18" x14ac:dyDescent="0.25">
      <c r="A22" s="95" t="s">
        <v>108</v>
      </c>
    </row>
    <row r="23" spans="1:1" ht="18" x14ac:dyDescent="0.25">
      <c r="A23" s="95" t="s">
        <v>109</v>
      </c>
    </row>
    <row r="24" spans="1:1" ht="18" x14ac:dyDescent="0.25">
      <c r="A24" s="95" t="s">
        <v>110</v>
      </c>
    </row>
    <row r="25" spans="1:1" ht="18" x14ac:dyDescent="0.25">
      <c r="A25" s="95" t="s">
        <v>111</v>
      </c>
    </row>
    <row r="26" spans="1:1" ht="18" x14ac:dyDescent="0.25">
      <c r="A26" s="95" t="s">
        <v>112</v>
      </c>
    </row>
    <row r="27" spans="1:1" ht="18" x14ac:dyDescent="0.25">
      <c r="A27" s="95" t="s">
        <v>113</v>
      </c>
    </row>
    <row r="28" spans="1:1" ht="18" x14ac:dyDescent="0.25">
      <c r="A28" s="95" t="s">
        <v>114</v>
      </c>
    </row>
    <row r="29" spans="1:1" ht="18" x14ac:dyDescent="0.25">
      <c r="A29" s="95" t="s">
        <v>115</v>
      </c>
    </row>
    <row r="30" spans="1:1" ht="18" x14ac:dyDescent="0.25">
      <c r="A30" s="95" t="s">
        <v>116</v>
      </c>
    </row>
    <row r="31" spans="1:1" ht="18" x14ac:dyDescent="0.25">
      <c r="A31" s="95" t="s">
        <v>117</v>
      </c>
    </row>
    <row r="32" spans="1:1" ht="18" x14ac:dyDescent="0.25">
      <c r="A32" s="95" t="s">
        <v>118</v>
      </c>
    </row>
    <row r="33" spans="1:1" ht="18" x14ac:dyDescent="0.25">
      <c r="A33" s="95" t="s">
        <v>119</v>
      </c>
    </row>
    <row r="34" spans="1:1" ht="18" x14ac:dyDescent="0.25">
      <c r="A34" s="95" t="s">
        <v>120</v>
      </c>
    </row>
    <row r="35" spans="1:1" ht="18" x14ac:dyDescent="0.25">
      <c r="A35" s="95" t="s">
        <v>121</v>
      </c>
    </row>
    <row r="36" spans="1:1" ht="18" x14ac:dyDescent="0.25">
      <c r="A36" s="95" t="s">
        <v>122</v>
      </c>
    </row>
    <row r="37" spans="1:1" ht="18" x14ac:dyDescent="0.25">
      <c r="A37" s="95" t="s">
        <v>123</v>
      </c>
    </row>
    <row r="38" spans="1:1" ht="18" x14ac:dyDescent="0.25">
      <c r="A38" s="95" t="s">
        <v>124</v>
      </c>
    </row>
    <row r="39" spans="1:1" ht="18" x14ac:dyDescent="0.25">
      <c r="A39" s="95" t="s">
        <v>125</v>
      </c>
    </row>
    <row r="40" spans="1:1" ht="18" x14ac:dyDescent="0.25">
      <c r="A40" s="95" t="s">
        <v>126</v>
      </c>
    </row>
    <row r="41" spans="1:1" ht="18" x14ac:dyDescent="0.25">
      <c r="A41" s="95" t="s">
        <v>127</v>
      </c>
    </row>
    <row r="42" spans="1:1" ht="18" x14ac:dyDescent="0.25">
      <c r="A42" s="95" t="s">
        <v>128</v>
      </c>
    </row>
    <row r="43" spans="1:1" ht="18" x14ac:dyDescent="0.25">
      <c r="A43" s="95" t="s">
        <v>129</v>
      </c>
    </row>
    <row r="44" spans="1:1" ht="18" x14ac:dyDescent="0.25">
      <c r="A44" s="95" t="s">
        <v>130</v>
      </c>
    </row>
    <row r="45" spans="1:1" ht="18" x14ac:dyDescent="0.25">
      <c r="A45" s="95" t="s">
        <v>131</v>
      </c>
    </row>
    <row r="46" spans="1:1" ht="18" x14ac:dyDescent="0.25">
      <c r="A46" s="95" t="s">
        <v>132</v>
      </c>
    </row>
    <row r="47" spans="1:1" ht="18" x14ac:dyDescent="0.25">
      <c r="A47" s="95" t="s">
        <v>133</v>
      </c>
    </row>
    <row r="48" spans="1:1" ht="18" x14ac:dyDescent="0.25">
      <c r="A48" s="95" t="s">
        <v>134</v>
      </c>
    </row>
    <row r="49" spans="1:1" ht="18" x14ac:dyDescent="0.25">
      <c r="A49" s="95" t="s">
        <v>135</v>
      </c>
    </row>
    <row r="50" spans="1:1" ht="18" x14ac:dyDescent="0.25">
      <c r="A50" s="95" t="s">
        <v>136</v>
      </c>
    </row>
    <row r="51" spans="1:1" ht="18" x14ac:dyDescent="0.25">
      <c r="A51" s="95" t="s">
        <v>137</v>
      </c>
    </row>
    <row r="52" spans="1:1" ht="18" x14ac:dyDescent="0.25">
      <c r="A52" s="95" t="s">
        <v>138</v>
      </c>
    </row>
    <row r="53" spans="1:1" ht="18" x14ac:dyDescent="0.25">
      <c r="A53" s="95" t="s">
        <v>139</v>
      </c>
    </row>
    <row r="54" spans="1:1" ht="18" x14ac:dyDescent="0.25">
      <c r="A54" s="95" t="s">
        <v>140</v>
      </c>
    </row>
    <row r="55" spans="1:1" ht="18" x14ac:dyDescent="0.25">
      <c r="A55" s="95" t="s">
        <v>141</v>
      </c>
    </row>
    <row r="56" spans="1:1" ht="18" x14ac:dyDescent="0.25">
      <c r="A56" s="95" t="s">
        <v>142</v>
      </c>
    </row>
    <row r="57" spans="1:1" ht="18" x14ac:dyDescent="0.25">
      <c r="A57" s="95" t="s">
        <v>143</v>
      </c>
    </row>
    <row r="58" spans="1:1" ht="18" x14ac:dyDescent="0.25">
      <c r="A58" s="95" t="s">
        <v>144</v>
      </c>
    </row>
    <row r="59" spans="1:1" ht="18" x14ac:dyDescent="0.25">
      <c r="A59" s="95" t="s">
        <v>145</v>
      </c>
    </row>
    <row r="60" spans="1:1" ht="18" x14ac:dyDescent="0.25">
      <c r="A60" s="95" t="s">
        <v>146</v>
      </c>
    </row>
    <row r="61" spans="1:1" ht="18" x14ac:dyDescent="0.25">
      <c r="A61" s="95" t="s">
        <v>147</v>
      </c>
    </row>
    <row r="62" spans="1:1" ht="18" x14ac:dyDescent="0.25">
      <c r="A62" s="95" t="s">
        <v>148</v>
      </c>
    </row>
    <row r="63" spans="1:1" ht="18" x14ac:dyDescent="0.25">
      <c r="A63" s="95" t="s">
        <v>149</v>
      </c>
    </row>
    <row r="64" spans="1:1" ht="18" x14ac:dyDescent="0.25">
      <c r="A64" s="95" t="s">
        <v>150</v>
      </c>
    </row>
    <row r="65" spans="1:1" ht="18" x14ac:dyDescent="0.25">
      <c r="A65" s="95" t="s">
        <v>151</v>
      </c>
    </row>
    <row r="66" spans="1:1" ht="18" x14ac:dyDescent="0.25">
      <c r="A66" s="95" t="s">
        <v>152</v>
      </c>
    </row>
    <row r="67" spans="1:1" ht="18" x14ac:dyDescent="0.25">
      <c r="A67" s="95" t="s">
        <v>153</v>
      </c>
    </row>
    <row r="68" spans="1:1" ht="18" x14ac:dyDescent="0.25">
      <c r="A68" s="95" t="s">
        <v>154</v>
      </c>
    </row>
    <row r="69" spans="1:1" ht="18" x14ac:dyDescent="0.25">
      <c r="A69" s="95" t="s">
        <v>155</v>
      </c>
    </row>
    <row r="70" spans="1:1" ht="18" x14ac:dyDescent="0.25">
      <c r="A70" s="95" t="s">
        <v>156</v>
      </c>
    </row>
    <row r="71" spans="1:1" ht="18" x14ac:dyDescent="0.25">
      <c r="A71" s="95" t="s">
        <v>157</v>
      </c>
    </row>
    <row r="72" spans="1:1" ht="18" x14ac:dyDescent="0.25">
      <c r="A72" s="95" t="s">
        <v>158</v>
      </c>
    </row>
    <row r="73" spans="1:1" ht="18" x14ac:dyDescent="0.25">
      <c r="A73" s="95" t="s">
        <v>159</v>
      </c>
    </row>
    <row r="74" spans="1:1" ht="18" x14ac:dyDescent="0.25">
      <c r="A74" s="95" t="s">
        <v>160</v>
      </c>
    </row>
    <row r="75" spans="1:1" ht="18" x14ac:dyDescent="0.25">
      <c r="A75" s="95" t="s">
        <v>161</v>
      </c>
    </row>
    <row r="76" spans="1:1" ht="18" x14ac:dyDescent="0.25">
      <c r="A76" s="95" t="s">
        <v>162</v>
      </c>
    </row>
    <row r="77" spans="1:1" ht="18" x14ac:dyDescent="0.25">
      <c r="A77" s="95" t="s">
        <v>163</v>
      </c>
    </row>
    <row r="78" spans="1:1" ht="18" x14ac:dyDescent="0.25">
      <c r="A78" s="95" t="s">
        <v>164</v>
      </c>
    </row>
    <row r="79" spans="1:1" ht="18" x14ac:dyDescent="0.25">
      <c r="A79" s="95" t="s">
        <v>165</v>
      </c>
    </row>
    <row r="80" spans="1:1" ht="18" x14ac:dyDescent="0.25">
      <c r="A80" s="95" t="s">
        <v>166</v>
      </c>
    </row>
    <row r="81" spans="1:1" ht="18" x14ac:dyDescent="0.25">
      <c r="A81" s="95" t="s">
        <v>167</v>
      </c>
    </row>
    <row r="82" spans="1:1" ht="18" x14ac:dyDescent="0.25">
      <c r="A82" s="95" t="s">
        <v>168</v>
      </c>
    </row>
    <row r="83" spans="1:1" ht="18" x14ac:dyDescent="0.25">
      <c r="A83" s="95" t="s">
        <v>169</v>
      </c>
    </row>
    <row r="84" spans="1:1" ht="18" x14ac:dyDescent="0.25">
      <c r="A84" s="95" t="s">
        <v>170</v>
      </c>
    </row>
    <row r="85" spans="1:1" ht="18" x14ac:dyDescent="0.25">
      <c r="A85" s="95" t="s">
        <v>171</v>
      </c>
    </row>
    <row r="86" spans="1:1" ht="18" x14ac:dyDescent="0.25">
      <c r="A86" s="95" t="s">
        <v>172</v>
      </c>
    </row>
    <row r="87" spans="1:1" ht="18" x14ac:dyDescent="0.25">
      <c r="A87" s="95" t="s">
        <v>173</v>
      </c>
    </row>
    <row r="88" spans="1:1" ht="18" x14ac:dyDescent="0.25">
      <c r="A88" s="95" t="s">
        <v>174</v>
      </c>
    </row>
    <row r="89" spans="1:1" ht="18" x14ac:dyDescent="0.25">
      <c r="A89" s="95" t="s">
        <v>175</v>
      </c>
    </row>
    <row r="90" spans="1:1" ht="18" x14ac:dyDescent="0.25">
      <c r="A90" s="95" t="s">
        <v>176</v>
      </c>
    </row>
    <row r="91" spans="1:1" ht="18" x14ac:dyDescent="0.25">
      <c r="A91" s="95" t="s">
        <v>177</v>
      </c>
    </row>
    <row r="92" spans="1:1" ht="18" x14ac:dyDescent="0.25">
      <c r="A92" s="95" t="s">
        <v>178</v>
      </c>
    </row>
    <row r="93" spans="1:1" ht="18" x14ac:dyDescent="0.25">
      <c r="A93" s="95" t="s">
        <v>179</v>
      </c>
    </row>
    <row r="94" spans="1:1" ht="18" x14ac:dyDescent="0.25">
      <c r="A94" s="95" t="s">
        <v>180</v>
      </c>
    </row>
    <row r="95" spans="1:1" ht="18" x14ac:dyDescent="0.25">
      <c r="A95" s="95" t="s">
        <v>181</v>
      </c>
    </row>
    <row r="96" spans="1:1" ht="18" x14ac:dyDescent="0.25">
      <c r="A96" s="95" t="s">
        <v>182</v>
      </c>
    </row>
    <row r="97" spans="1:1" ht="18" x14ac:dyDescent="0.25">
      <c r="A97" s="95" t="s">
        <v>183</v>
      </c>
    </row>
    <row r="98" spans="1:1" ht="18" x14ac:dyDescent="0.25">
      <c r="A98" s="95" t="s">
        <v>184</v>
      </c>
    </row>
    <row r="99" spans="1:1" ht="18" x14ac:dyDescent="0.25">
      <c r="A99" s="95" t="s">
        <v>185</v>
      </c>
    </row>
    <row r="100" spans="1:1" ht="18" x14ac:dyDescent="0.25">
      <c r="A100" s="95" t="s">
        <v>186</v>
      </c>
    </row>
    <row r="101" spans="1:1" ht="18" x14ac:dyDescent="0.25">
      <c r="A101" s="95" t="s">
        <v>187</v>
      </c>
    </row>
    <row r="102" spans="1:1" ht="18" x14ac:dyDescent="0.25">
      <c r="A102" s="95" t="s">
        <v>188</v>
      </c>
    </row>
    <row r="103" spans="1:1" ht="18" x14ac:dyDescent="0.25">
      <c r="A103" s="95" t="s">
        <v>189</v>
      </c>
    </row>
    <row r="104" spans="1:1" ht="18" x14ac:dyDescent="0.25">
      <c r="A104" s="95" t="s">
        <v>190</v>
      </c>
    </row>
    <row r="105" spans="1:1" ht="18" x14ac:dyDescent="0.25">
      <c r="A105" s="95" t="s">
        <v>191</v>
      </c>
    </row>
    <row r="106" spans="1:1" ht="18" x14ac:dyDescent="0.25">
      <c r="A106" s="95" t="s">
        <v>192</v>
      </c>
    </row>
    <row r="107" spans="1:1" ht="18" x14ac:dyDescent="0.25">
      <c r="A107" s="95" t="s">
        <v>193</v>
      </c>
    </row>
    <row r="108" spans="1:1" ht="18" x14ac:dyDescent="0.25">
      <c r="A108" s="95" t="s">
        <v>194</v>
      </c>
    </row>
    <row r="109" spans="1:1" ht="18" x14ac:dyDescent="0.25">
      <c r="A109" s="95" t="s">
        <v>195</v>
      </c>
    </row>
    <row r="110" spans="1:1" ht="18" x14ac:dyDescent="0.25">
      <c r="A110" s="95" t="s">
        <v>196</v>
      </c>
    </row>
    <row r="111" spans="1:1" ht="18" x14ac:dyDescent="0.25">
      <c r="A111" s="95" t="s">
        <v>197</v>
      </c>
    </row>
    <row r="112" spans="1:1" ht="18" x14ac:dyDescent="0.25">
      <c r="A112" s="95" t="s">
        <v>198</v>
      </c>
    </row>
    <row r="113" spans="1:1" ht="18" x14ac:dyDescent="0.25">
      <c r="A113" s="95" t="s">
        <v>199</v>
      </c>
    </row>
    <row r="114" spans="1:1" ht="18" x14ac:dyDescent="0.25">
      <c r="A114" s="95" t="s">
        <v>200</v>
      </c>
    </row>
    <row r="115" spans="1:1" ht="18" x14ac:dyDescent="0.25">
      <c r="A115" s="95" t="s">
        <v>201</v>
      </c>
    </row>
    <row r="116" spans="1:1" ht="18" x14ac:dyDescent="0.25">
      <c r="A116" s="95" t="s">
        <v>202</v>
      </c>
    </row>
    <row r="117" spans="1:1" ht="18" x14ac:dyDescent="0.25">
      <c r="A117" s="95" t="s">
        <v>203</v>
      </c>
    </row>
    <row r="118" spans="1:1" ht="18" x14ac:dyDescent="0.25">
      <c r="A118" s="95" t="s">
        <v>204</v>
      </c>
    </row>
    <row r="119" spans="1:1" ht="18" x14ac:dyDescent="0.25">
      <c r="A119" s="95" t="s">
        <v>205</v>
      </c>
    </row>
    <row r="120" spans="1:1" ht="18" x14ac:dyDescent="0.25">
      <c r="A120" s="95" t="s">
        <v>206</v>
      </c>
    </row>
    <row r="121" spans="1:1" ht="18" x14ac:dyDescent="0.25">
      <c r="A121" s="95" t="s">
        <v>207</v>
      </c>
    </row>
    <row r="122" spans="1:1" ht="18" x14ac:dyDescent="0.25">
      <c r="A122" s="95" t="s">
        <v>208</v>
      </c>
    </row>
    <row r="123" spans="1:1" ht="18" x14ac:dyDescent="0.25">
      <c r="A123" s="95" t="s">
        <v>209</v>
      </c>
    </row>
    <row r="124" spans="1:1" ht="18" x14ac:dyDescent="0.25">
      <c r="A124" s="95" t="s">
        <v>210</v>
      </c>
    </row>
    <row r="125" spans="1:1" ht="18" x14ac:dyDescent="0.25">
      <c r="A125" s="95" t="s">
        <v>211</v>
      </c>
    </row>
    <row r="126" spans="1:1" ht="18" x14ac:dyDescent="0.25">
      <c r="A126" s="95" t="s">
        <v>212</v>
      </c>
    </row>
    <row r="127" spans="1:1" ht="18" x14ac:dyDescent="0.25">
      <c r="A127" s="95" t="s">
        <v>213</v>
      </c>
    </row>
    <row r="128" spans="1:1" ht="18" x14ac:dyDescent="0.25">
      <c r="A128" s="95" t="s">
        <v>214</v>
      </c>
    </row>
    <row r="129" spans="1:1" ht="18" x14ac:dyDescent="0.25">
      <c r="A129" s="95" t="s">
        <v>215</v>
      </c>
    </row>
    <row r="130" spans="1:1" ht="18" x14ac:dyDescent="0.25">
      <c r="A130" s="95" t="s">
        <v>216</v>
      </c>
    </row>
    <row r="131" spans="1:1" ht="18" x14ac:dyDescent="0.25">
      <c r="A131" s="95" t="s">
        <v>217</v>
      </c>
    </row>
    <row r="132" spans="1:1" ht="18" x14ac:dyDescent="0.25">
      <c r="A132" s="95" t="s">
        <v>218</v>
      </c>
    </row>
    <row r="133" spans="1:1" ht="18" x14ac:dyDescent="0.25">
      <c r="A133" s="95" t="s">
        <v>219</v>
      </c>
    </row>
    <row r="134" spans="1:1" ht="18" x14ac:dyDescent="0.25">
      <c r="A134" s="95" t="s">
        <v>220</v>
      </c>
    </row>
    <row r="135" spans="1:1" ht="18" x14ac:dyDescent="0.25">
      <c r="A135" s="95" t="s">
        <v>221</v>
      </c>
    </row>
    <row r="136" spans="1:1" ht="18" x14ac:dyDescent="0.25">
      <c r="A136" s="95" t="s">
        <v>222</v>
      </c>
    </row>
    <row r="137" spans="1:1" ht="18" x14ac:dyDescent="0.25">
      <c r="A137" s="95" t="s">
        <v>223</v>
      </c>
    </row>
    <row r="138" spans="1:1" ht="18" x14ac:dyDescent="0.25">
      <c r="A138" s="95" t="s">
        <v>224</v>
      </c>
    </row>
    <row r="139" spans="1:1" ht="18" x14ac:dyDescent="0.25">
      <c r="A139" s="95" t="s">
        <v>225</v>
      </c>
    </row>
    <row r="140" spans="1:1" ht="18" x14ac:dyDescent="0.25">
      <c r="A140" s="95" t="s">
        <v>226</v>
      </c>
    </row>
    <row r="141" spans="1:1" ht="18" x14ac:dyDescent="0.25">
      <c r="A141" s="95" t="s">
        <v>227</v>
      </c>
    </row>
    <row r="142" spans="1:1" ht="18" x14ac:dyDescent="0.25">
      <c r="A142" s="95" t="s">
        <v>228</v>
      </c>
    </row>
    <row r="143" spans="1:1" ht="18" x14ac:dyDescent="0.25">
      <c r="A143" s="95" t="s">
        <v>229</v>
      </c>
    </row>
    <row r="144" spans="1:1" ht="18" x14ac:dyDescent="0.25">
      <c r="A144" s="95" t="s">
        <v>230</v>
      </c>
    </row>
    <row r="145" spans="1:1" ht="18" x14ac:dyDescent="0.25">
      <c r="A145" s="95" t="s">
        <v>231</v>
      </c>
    </row>
    <row r="146" spans="1:1" ht="18" x14ac:dyDescent="0.25">
      <c r="A146" s="95" t="s">
        <v>232</v>
      </c>
    </row>
    <row r="147" spans="1:1" ht="18" x14ac:dyDescent="0.25">
      <c r="A147" s="95" t="s">
        <v>233</v>
      </c>
    </row>
    <row r="148" spans="1:1" ht="18" x14ac:dyDescent="0.25">
      <c r="A148" s="95" t="s">
        <v>234</v>
      </c>
    </row>
    <row r="149" spans="1:1" ht="18" x14ac:dyDescent="0.25">
      <c r="A149" s="95" t="s">
        <v>235</v>
      </c>
    </row>
    <row r="150" spans="1:1" ht="18" x14ac:dyDescent="0.25">
      <c r="A150" s="95" t="s">
        <v>236</v>
      </c>
    </row>
    <row r="151" spans="1:1" ht="18" x14ac:dyDescent="0.25">
      <c r="A151" s="95" t="s">
        <v>237</v>
      </c>
    </row>
    <row r="152" spans="1:1" ht="18" x14ac:dyDescent="0.25">
      <c r="A152" s="95" t="s">
        <v>238</v>
      </c>
    </row>
    <row r="153" spans="1:1" ht="18" x14ac:dyDescent="0.25">
      <c r="A153" s="95" t="s">
        <v>239</v>
      </c>
    </row>
    <row r="154" spans="1:1" ht="18" x14ac:dyDescent="0.25">
      <c r="A154" s="95" t="s">
        <v>240</v>
      </c>
    </row>
    <row r="155" spans="1:1" ht="18" x14ac:dyDescent="0.25">
      <c r="A155" s="95" t="s">
        <v>241</v>
      </c>
    </row>
    <row r="156" spans="1:1" ht="18" x14ac:dyDescent="0.25">
      <c r="A156" s="95" t="s">
        <v>242</v>
      </c>
    </row>
    <row r="157" spans="1:1" ht="18" x14ac:dyDescent="0.25">
      <c r="A157" s="95" t="s">
        <v>243</v>
      </c>
    </row>
    <row r="158" spans="1:1" ht="18" x14ac:dyDescent="0.25">
      <c r="A158" s="95" t="s">
        <v>244</v>
      </c>
    </row>
    <row r="159" spans="1:1" ht="18" x14ac:dyDescent="0.25">
      <c r="A159" s="95" t="s">
        <v>245</v>
      </c>
    </row>
    <row r="160" spans="1:1" ht="18" x14ac:dyDescent="0.25">
      <c r="A160" s="95" t="s">
        <v>246</v>
      </c>
    </row>
    <row r="161" spans="1:1" ht="18" x14ac:dyDescent="0.25">
      <c r="A161" s="95" t="s">
        <v>247</v>
      </c>
    </row>
    <row r="162" spans="1:1" ht="18" x14ac:dyDescent="0.25">
      <c r="A162" s="95" t="s">
        <v>248</v>
      </c>
    </row>
    <row r="163" spans="1:1" ht="18" x14ac:dyDescent="0.25">
      <c r="A163" s="95" t="s">
        <v>249</v>
      </c>
    </row>
    <row r="164" spans="1:1" ht="18" x14ac:dyDescent="0.25">
      <c r="A164" s="95" t="s">
        <v>250</v>
      </c>
    </row>
    <row r="165" spans="1:1" ht="18" x14ac:dyDescent="0.25">
      <c r="A165" s="95" t="s">
        <v>251</v>
      </c>
    </row>
    <row r="166" spans="1:1" ht="18" x14ac:dyDescent="0.25">
      <c r="A166" s="95" t="s">
        <v>252</v>
      </c>
    </row>
    <row r="167" spans="1:1" ht="18" x14ac:dyDescent="0.25">
      <c r="A167" s="95" t="s">
        <v>253</v>
      </c>
    </row>
    <row r="168" spans="1:1" ht="18" x14ac:dyDescent="0.25">
      <c r="A168" s="95" t="s">
        <v>254</v>
      </c>
    </row>
    <row r="169" spans="1:1" ht="18" x14ac:dyDescent="0.25">
      <c r="A169" s="95" t="s">
        <v>255</v>
      </c>
    </row>
    <row r="170" spans="1:1" ht="18" x14ac:dyDescent="0.25">
      <c r="A170" s="95" t="s">
        <v>256</v>
      </c>
    </row>
    <row r="171" spans="1:1" ht="18" x14ac:dyDescent="0.25">
      <c r="A171" s="95" t="s">
        <v>257</v>
      </c>
    </row>
    <row r="172" spans="1:1" ht="18" x14ac:dyDescent="0.25">
      <c r="A172" s="95" t="s">
        <v>258</v>
      </c>
    </row>
    <row r="173" spans="1:1" ht="18" x14ac:dyDescent="0.25">
      <c r="A173" s="95" t="s">
        <v>259</v>
      </c>
    </row>
    <row r="174" spans="1:1" ht="18" x14ac:dyDescent="0.25">
      <c r="A174" s="95" t="s">
        <v>260</v>
      </c>
    </row>
    <row r="175" spans="1:1" ht="18" x14ac:dyDescent="0.25">
      <c r="A175" s="95" t="s">
        <v>261</v>
      </c>
    </row>
    <row r="176" spans="1:1" ht="18" x14ac:dyDescent="0.25">
      <c r="A176" s="95" t="s">
        <v>262</v>
      </c>
    </row>
    <row r="177" spans="1:1" ht="18" x14ac:dyDescent="0.25">
      <c r="A177" s="95" t="s">
        <v>263</v>
      </c>
    </row>
    <row r="178" spans="1:1" ht="18" x14ac:dyDescent="0.25">
      <c r="A178" s="95" t="s">
        <v>264</v>
      </c>
    </row>
    <row r="179" spans="1:1" ht="18" x14ac:dyDescent="0.25">
      <c r="A179" s="95" t="s">
        <v>265</v>
      </c>
    </row>
    <row r="180" spans="1:1" ht="18" x14ac:dyDescent="0.25">
      <c r="A180" s="95" t="s">
        <v>266</v>
      </c>
    </row>
    <row r="181" spans="1:1" ht="18" x14ac:dyDescent="0.25">
      <c r="A181" s="95" t="s">
        <v>267</v>
      </c>
    </row>
    <row r="182" spans="1:1" ht="18" x14ac:dyDescent="0.25">
      <c r="A182" s="95" t="s">
        <v>268</v>
      </c>
    </row>
    <row r="183" spans="1:1" ht="18" x14ac:dyDescent="0.25">
      <c r="A183" s="95" t="s">
        <v>269</v>
      </c>
    </row>
    <row r="184" spans="1:1" ht="18" x14ac:dyDescent="0.25">
      <c r="A184" s="95" t="s">
        <v>270</v>
      </c>
    </row>
    <row r="185" spans="1:1" ht="18" x14ac:dyDescent="0.25">
      <c r="A185" s="95" t="s">
        <v>271</v>
      </c>
    </row>
    <row r="186" spans="1:1" ht="18" x14ac:dyDescent="0.25">
      <c r="A186" s="95" t="s">
        <v>272</v>
      </c>
    </row>
    <row r="187" spans="1:1" ht="18" x14ac:dyDescent="0.25">
      <c r="A187" s="95" t="s">
        <v>273</v>
      </c>
    </row>
    <row r="188" spans="1:1" ht="18" x14ac:dyDescent="0.25">
      <c r="A188" s="95" t="s">
        <v>274</v>
      </c>
    </row>
    <row r="189" spans="1:1" ht="18" x14ac:dyDescent="0.25">
      <c r="A189" s="95" t="s">
        <v>275</v>
      </c>
    </row>
    <row r="190" spans="1:1" ht="18" x14ac:dyDescent="0.25">
      <c r="A190" s="95" t="s">
        <v>276</v>
      </c>
    </row>
    <row r="191" spans="1:1" ht="18" x14ac:dyDescent="0.25">
      <c r="A191" s="95" t="s">
        <v>277</v>
      </c>
    </row>
    <row r="192" spans="1:1" ht="18" x14ac:dyDescent="0.25">
      <c r="A192" s="95" t="s">
        <v>278</v>
      </c>
    </row>
    <row r="193" spans="1:1" ht="18" x14ac:dyDescent="0.25">
      <c r="A193" s="95" t="s">
        <v>279</v>
      </c>
    </row>
    <row r="194" spans="1:1" ht="18" x14ac:dyDescent="0.25">
      <c r="A194" s="95" t="s">
        <v>280</v>
      </c>
    </row>
    <row r="195" spans="1:1" ht="18" x14ac:dyDescent="0.25">
      <c r="A195" s="95" t="s">
        <v>281</v>
      </c>
    </row>
    <row r="196" spans="1:1" ht="18" x14ac:dyDescent="0.25">
      <c r="A196" s="95" t="s">
        <v>282</v>
      </c>
    </row>
    <row r="197" spans="1:1" ht="18" x14ac:dyDescent="0.25">
      <c r="A197" s="95" t="s">
        <v>283</v>
      </c>
    </row>
    <row r="198" spans="1:1" ht="18" x14ac:dyDescent="0.25">
      <c r="A198" s="95" t="s">
        <v>284</v>
      </c>
    </row>
    <row r="199" spans="1:1" ht="18" x14ac:dyDescent="0.25">
      <c r="A199" s="95" t="s">
        <v>285</v>
      </c>
    </row>
    <row r="200" spans="1:1" ht="18" x14ac:dyDescent="0.25">
      <c r="A200" s="95" t="s">
        <v>286</v>
      </c>
    </row>
    <row r="201" spans="1:1" ht="18" x14ac:dyDescent="0.25">
      <c r="A201" s="95" t="s">
        <v>287</v>
      </c>
    </row>
    <row r="202" spans="1:1" ht="18" x14ac:dyDescent="0.25">
      <c r="A202" s="95" t="s">
        <v>288</v>
      </c>
    </row>
    <row r="203" spans="1:1" ht="18" x14ac:dyDescent="0.25">
      <c r="A203" s="95" t="s">
        <v>289</v>
      </c>
    </row>
    <row r="204" spans="1:1" ht="18" x14ac:dyDescent="0.25">
      <c r="A204" s="95" t="s">
        <v>290</v>
      </c>
    </row>
    <row r="205" spans="1:1" ht="18" x14ac:dyDescent="0.25">
      <c r="A205" s="95" t="s">
        <v>291</v>
      </c>
    </row>
    <row r="206" spans="1:1" ht="18" x14ac:dyDescent="0.25">
      <c r="A206" s="95" t="s">
        <v>292</v>
      </c>
    </row>
    <row r="207" spans="1:1" ht="18" x14ac:dyDescent="0.25">
      <c r="A207" s="95" t="s">
        <v>293</v>
      </c>
    </row>
    <row r="208" spans="1:1" ht="18" x14ac:dyDescent="0.25">
      <c r="A208" s="95" t="s">
        <v>294</v>
      </c>
    </row>
    <row r="209" spans="1:1" ht="18" x14ac:dyDescent="0.25">
      <c r="A209" s="95" t="s">
        <v>295</v>
      </c>
    </row>
    <row r="210" spans="1:1" ht="18" x14ac:dyDescent="0.25">
      <c r="A210" s="95" t="s">
        <v>296</v>
      </c>
    </row>
    <row r="211" spans="1:1" ht="18" x14ac:dyDescent="0.25">
      <c r="A211" s="95" t="s">
        <v>297</v>
      </c>
    </row>
    <row r="212" spans="1:1" ht="18" x14ac:dyDescent="0.25">
      <c r="A212" s="95" t="s">
        <v>298</v>
      </c>
    </row>
    <row r="213" spans="1:1" ht="18" x14ac:dyDescent="0.25">
      <c r="A213" s="95" t="s">
        <v>299</v>
      </c>
    </row>
    <row r="214" spans="1:1" ht="18" x14ac:dyDescent="0.25">
      <c r="A214" s="95" t="s">
        <v>300</v>
      </c>
    </row>
    <row r="215" spans="1:1" ht="18" x14ac:dyDescent="0.25">
      <c r="A215" s="95" t="s">
        <v>301</v>
      </c>
    </row>
    <row r="216" spans="1:1" ht="18" x14ac:dyDescent="0.25">
      <c r="A216" s="95" t="s">
        <v>302</v>
      </c>
    </row>
    <row r="217" spans="1:1" ht="18" x14ac:dyDescent="0.25">
      <c r="A217" s="95" t="s">
        <v>303</v>
      </c>
    </row>
    <row r="218" spans="1:1" ht="18" x14ac:dyDescent="0.25">
      <c r="A218" s="95" t="s">
        <v>304</v>
      </c>
    </row>
    <row r="219" spans="1:1" ht="18" x14ac:dyDescent="0.25">
      <c r="A219" s="95" t="s">
        <v>305</v>
      </c>
    </row>
    <row r="220" spans="1:1" ht="18" x14ac:dyDescent="0.25">
      <c r="A220" s="95" t="s">
        <v>306</v>
      </c>
    </row>
    <row r="221" spans="1:1" ht="18" x14ac:dyDescent="0.25">
      <c r="A221" s="95" t="s">
        <v>307</v>
      </c>
    </row>
    <row r="222" spans="1:1" ht="18" x14ac:dyDescent="0.25">
      <c r="A222" s="95" t="s">
        <v>308</v>
      </c>
    </row>
    <row r="223" spans="1:1" ht="18" x14ac:dyDescent="0.25">
      <c r="A223" s="95" t="s">
        <v>309</v>
      </c>
    </row>
    <row r="224" spans="1:1" ht="18" x14ac:dyDescent="0.25">
      <c r="A224" s="95" t="s">
        <v>310</v>
      </c>
    </row>
    <row r="225" spans="1:1" ht="18" x14ac:dyDescent="0.25">
      <c r="A225" s="95" t="s">
        <v>311</v>
      </c>
    </row>
    <row r="226" spans="1:1" ht="18" x14ac:dyDescent="0.25">
      <c r="A226" s="95" t="s">
        <v>312</v>
      </c>
    </row>
    <row r="227" spans="1:1" ht="18" x14ac:dyDescent="0.25">
      <c r="A227" s="95" t="s">
        <v>313</v>
      </c>
    </row>
    <row r="228" spans="1:1" ht="18" x14ac:dyDescent="0.25">
      <c r="A228" s="95" t="s">
        <v>314</v>
      </c>
    </row>
    <row r="229" spans="1:1" ht="18" x14ac:dyDescent="0.25">
      <c r="A229" s="95" t="s">
        <v>315</v>
      </c>
    </row>
    <row r="230" spans="1:1" ht="18" x14ac:dyDescent="0.25">
      <c r="A230" s="95" t="s">
        <v>316</v>
      </c>
    </row>
    <row r="231" spans="1:1" ht="18" x14ac:dyDescent="0.25">
      <c r="A231" s="95" t="s">
        <v>317</v>
      </c>
    </row>
    <row r="232" spans="1:1" ht="18" x14ac:dyDescent="0.25">
      <c r="A232" s="95" t="s">
        <v>318</v>
      </c>
    </row>
    <row r="233" spans="1:1" ht="18" x14ac:dyDescent="0.25">
      <c r="A233" s="95" t="s">
        <v>319</v>
      </c>
    </row>
    <row r="234" spans="1:1" ht="18" x14ac:dyDescent="0.25">
      <c r="A234" s="95" t="s">
        <v>320</v>
      </c>
    </row>
    <row r="235" spans="1:1" ht="18" x14ac:dyDescent="0.25">
      <c r="A235" s="95" t="s">
        <v>321</v>
      </c>
    </row>
    <row r="236" spans="1:1" ht="18" x14ac:dyDescent="0.25">
      <c r="A236" s="95" t="s">
        <v>322</v>
      </c>
    </row>
    <row r="237" spans="1:1" ht="18" x14ac:dyDescent="0.25">
      <c r="A237" s="95" t="s">
        <v>323</v>
      </c>
    </row>
    <row r="238" spans="1:1" ht="18" x14ac:dyDescent="0.25">
      <c r="A238" s="95" t="s">
        <v>324</v>
      </c>
    </row>
    <row r="239" spans="1:1" ht="18" x14ac:dyDescent="0.25">
      <c r="A239" s="95" t="s">
        <v>325</v>
      </c>
    </row>
    <row r="240" spans="1:1" ht="18" x14ac:dyDescent="0.25">
      <c r="A240" s="95" t="s">
        <v>326</v>
      </c>
    </row>
    <row r="241" spans="1:1" ht="18" x14ac:dyDescent="0.25">
      <c r="A241" s="95" t="s">
        <v>327</v>
      </c>
    </row>
    <row r="242" spans="1:1" ht="18" x14ac:dyDescent="0.25">
      <c r="A242" s="95" t="s">
        <v>328</v>
      </c>
    </row>
    <row r="243" spans="1:1" ht="18" x14ac:dyDescent="0.25">
      <c r="A243" s="95" t="s">
        <v>329</v>
      </c>
    </row>
    <row r="244" spans="1:1" ht="18" x14ac:dyDescent="0.25">
      <c r="A244" s="95" t="s">
        <v>330</v>
      </c>
    </row>
    <row r="245" spans="1:1" ht="18" x14ac:dyDescent="0.25">
      <c r="A245" s="95" t="s">
        <v>331</v>
      </c>
    </row>
    <row r="246" spans="1:1" ht="18" x14ac:dyDescent="0.25">
      <c r="A246" s="95" t="s">
        <v>332</v>
      </c>
    </row>
    <row r="247" spans="1:1" ht="18" x14ac:dyDescent="0.25">
      <c r="A247" s="95" t="s">
        <v>333</v>
      </c>
    </row>
    <row r="248" spans="1:1" ht="18" x14ac:dyDescent="0.25">
      <c r="A248" s="95" t="s">
        <v>334</v>
      </c>
    </row>
    <row r="249" spans="1:1" ht="18" x14ac:dyDescent="0.25">
      <c r="A249" s="95" t="s">
        <v>335</v>
      </c>
    </row>
    <row r="250" spans="1:1" ht="18" x14ac:dyDescent="0.25">
      <c r="A250" s="95" t="s">
        <v>336</v>
      </c>
    </row>
    <row r="251" spans="1:1" ht="18" x14ac:dyDescent="0.25">
      <c r="A251" s="95" t="s">
        <v>337</v>
      </c>
    </row>
    <row r="252" spans="1:1" ht="18" x14ac:dyDescent="0.25">
      <c r="A252" s="95" t="s">
        <v>338</v>
      </c>
    </row>
    <row r="253" spans="1:1" ht="18" x14ac:dyDescent="0.25">
      <c r="A253" s="95" t="s">
        <v>339</v>
      </c>
    </row>
    <row r="254" spans="1:1" ht="18" x14ac:dyDescent="0.25">
      <c r="A254" s="95" t="s">
        <v>340</v>
      </c>
    </row>
    <row r="255" spans="1:1" ht="18" x14ac:dyDescent="0.25">
      <c r="A255" s="95" t="s">
        <v>341</v>
      </c>
    </row>
    <row r="256" spans="1:1" ht="18" x14ac:dyDescent="0.25">
      <c r="A256" s="95" t="s">
        <v>342</v>
      </c>
    </row>
    <row r="257" spans="1:1" ht="18" x14ac:dyDescent="0.25">
      <c r="A257" s="95" t="s">
        <v>343</v>
      </c>
    </row>
    <row r="258" spans="1:1" ht="18" x14ac:dyDescent="0.25">
      <c r="A258" s="95" t="s">
        <v>344</v>
      </c>
    </row>
    <row r="259" spans="1:1" ht="18" x14ac:dyDescent="0.25">
      <c r="A259" s="95" t="s">
        <v>345</v>
      </c>
    </row>
    <row r="260" spans="1:1" ht="18" x14ac:dyDescent="0.25">
      <c r="A260" s="95" t="s">
        <v>346</v>
      </c>
    </row>
    <row r="261" spans="1:1" ht="18" x14ac:dyDescent="0.25">
      <c r="A261" s="95" t="s">
        <v>347</v>
      </c>
    </row>
    <row r="262" spans="1:1" ht="18" x14ac:dyDescent="0.25">
      <c r="A262" s="95" t="s">
        <v>348</v>
      </c>
    </row>
    <row r="263" spans="1:1" ht="18" x14ac:dyDescent="0.25">
      <c r="A263" s="95" t="s">
        <v>349</v>
      </c>
    </row>
    <row r="264" spans="1:1" ht="18" x14ac:dyDescent="0.25">
      <c r="A264" s="95" t="s">
        <v>350</v>
      </c>
    </row>
    <row r="265" spans="1:1" ht="18" x14ac:dyDescent="0.25">
      <c r="A265" s="95" t="s">
        <v>351</v>
      </c>
    </row>
    <row r="266" spans="1:1" ht="18" x14ac:dyDescent="0.25">
      <c r="A266" s="95" t="s">
        <v>352</v>
      </c>
    </row>
    <row r="267" spans="1:1" ht="18" x14ac:dyDescent="0.25">
      <c r="A267" s="95" t="s">
        <v>353</v>
      </c>
    </row>
    <row r="268" spans="1:1" ht="18" x14ac:dyDescent="0.25">
      <c r="A268" s="95" t="s">
        <v>354</v>
      </c>
    </row>
    <row r="269" spans="1:1" ht="18" x14ac:dyDescent="0.25">
      <c r="A269" s="95" t="s">
        <v>355</v>
      </c>
    </row>
    <row r="270" spans="1:1" ht="18" x14ac:dyDescent="0.25">
      <c r="A270" s="95" t="s">
        <v>356</v>
      </c>
    </row>
    <row r="271" spans="1:1" ht="18" x14ac:dyDescent="0.25">
      <c r="A271" s="95" t="s">
        <v>357</v>
      </c>
    </row>
    <row r="272" spans="1:1" ht="18" x14ac:dyDescent="0.25">
      <c r="A272" s="95" t="s">
        <v>358</v>
      </c>
    </row>
    <row r="273" spans="1:1" ht="18" x14ac:dyDescent="0.25">
      <c r="A273" s="95" t="s">
        <v>359</v>
      </c>
    </row>
    <row r="274" spans="1:1" ht="18" x14ac:dyDescent="0.25">
      <c r="A274" s="95" t="s">
        <v>360</v>
      </c>
    </row>
    <row r="275" spans="1:1" ht="18" x14ac:dyDescent="0.25">
      <c r="A275" s="95" t="s">
        <v>361</v>
      </c>
    </row>
    <row r="276" spans="1:1" ht="18" x14ac:dyDescent="0.25">
      <c r="A276" s="95" t="s">
        <v>362</v>
      </c>
    </row>
    <row r="277" spans="1:1" ht="18" x14ac:dyDescent="0.25">
      <c r="A277" s="95" t="s">
        <v>363</v>
      </c>
    </row>
    <row r="278" spans="1:1" ht="18" x14ac:dyDescent="0.25">
      <c r="A278" s="95" t="s">
        <v>364</v>
      </c>
    </row>
    <row r="279" spans="1:1" ht="18" x14ac:dyDescent="0.25">
      <c r="A279" s="95" t="s">
        <v>365</v>
      </c>
    </row>
    <row r="280" spans="1:1" ht="18" x14ac:dyDescent="0.25">
      <c r="A280" s="95" t="s">
        <v>366</v>
      </c>
    </row>
    <row r="281" spans="1:1" ht="18" x14ac:dyDescent="0.25">
      <c r="A281" s="95" t="s">
        <v>367</v>
      </c>
    </row>
    <row r="282" spans="1:1" ht="18" x14ac:dyDescent="0.25">
      <c r="A282" s="95" t="s">
        <v>368</v>
      </c>
    </row>
    <row r="283" spans="1:1" ht="18" x14ac:dyDescent="0.25">
      <c r="A283" s="95" t="s">
        <v>369</v>
      </c>
    </row>
    <row r="284" spans="1:1" ht="18" x14ac:dyDescent="0.25">
      <c r="A284" s="95" t="s">
        <v>370</v>
      </c>
    </row>
    <row r="285" spans="1:1" ht="18" x14ac:dyDescent="0.25">
      <c r="A285" s="95" t="s">
        <v>371</v>
      </c>
    </row>
    <row r="286" spans="1:1" ht="18" x14ac:dyDescent="0.25">
      <c r="A286" s="95" t="s">
        <v>372</v>
      </c>
    </row>
    <row r="287" spans="1:1" ht="18" x14ac:dyDescent="0.25">
      <c r="A287" s="95" t="s">
        <v>373</v>
      </c>
    </row>
    <row r="288" spans="1:1" ht="18" x14ac:dyDescent="0.25">
      <c r="A288" s="95" t="s">
        <v>374</v>
      </c>
    </row>
    <row r="289" spans="1:1" ht="18" x14ac:dyDescent="0.25">
      <c r="A289" s="95" t="s">
        <v>375</v>
      </c>
    </row>
    <row r="290" spans="1:1" ht="18" x14ac:dyDescent="0.25">
      <c r="A290" s="95" t="s">
        <v>376</v>
      </c>
    </row>
    <row r="291" spans="1:1" ht="18" x14ac:dyDescent="0.25">
      <c r="A291" s="95" t="s">
        <v>377</v>
      </c>
    </row>
    <row r="292" spans="1:1" ht="18" x14ac:dyDescent="0.25">
      <c r="A292" s="95" t="s">
        <v>378</v>
      </c>
    </row>
    <row r="293" spans="1:1" ht="18" x14ac:dyDescent="0.25">
      <c r="A293" s="95" t="s">
        <v>379</v>
      </c>
    </row>
    <row r="294" spans="1:1" ht="18" x14ac:dyDescent="0.25">
      <c r="A294" s="95" t="s">
        <v>380</v>
      </c>
    </row>
    <row r="295" spans="1:1" ht="18" x14ac:dyDescent="0.25">
      <c r="A295" s="95" t="s">
        <v>381</v>
      </c>
    </row>
    <row r="296" spans="1:1" ht="18" x14ac:dyDescent="0.25">
      <c r="A296" s="95" t="s">
        <v>382</v>
      </c>
    </row>
    <row r="297" spans="1:1" ht="18" x14ac:dyDescent="0.25">
      <c r="A297" s="95" t="s">
        <v>383</v>
      </c>
    </row>
    <row r="298" spans="1:1" ht="18" x14ac:dyDescent="0.25">
      <c r="A298" s="95" t="s">
        <v>384</v>
      </c>
    </row>
    <row r="299" spans="1:1" ht="18" x14ac:dyDescent="0.25">
      <c r="A299" s="95" t="s">
        <v>385</v>
      </c>
    </row>
    <row r="300" spans="1:1" ht="18" x14ac:dyDescent="0.25">
      <c r="A300" s="95" t="s">
        <v>386</v>
      </c>
    </row>
    <row r="301" spans="1:1" ht="18" x14ac:dyDescent="0.25">
      <c r="A301" s="95" t="s">
        <v>387</v>
      </c>
    </row>
    <row r="302" spans="1:1" ht="18" x14ac:dyDescent="0.25">
      <c r="A302" s="95" t="s">
        <v>388</v>
      </c>
    </row>
    <row r="303" spans="1:1" ht="18" x14ac:dyDescent="0.25">
      <c r="A303" s="95" t="s">
        <v>389</v>
      </c>
    </row>
    <row r="304" spans="1:1" ht="18" x14ac:dyDescent="0.25">
      <c r="A304" s="95" t="s">
        <v>390</v>
      </c>
    </row>
    <row r="305" spans="1:1" ht="18" x14ac:dyDescent="0.25">
      <c r="A305" s="95" t="s">
        <v>391</v>
      </c>
    </row>
    <row r="306" spans="1:1" ht="18" x14ac:dyDescent="0.25">
      <c r="A306" s="95" t="s">
        <v>392</v>
      </c>
    </row>
    <row r="307" spans="1:1" ht="18" x14ac:dyDescent="0.25">
      <c r="A307" s="95" t="s">
        <v>393</v>
      </c>
    </row>
    <row r="308" spans="1:1" ht="18" x14ac:dyDescent="0.25">
      <c r="A308" s="95" t="s">
        <v>394</v>
      </c>
    </row>
    <row r="309" spans="1:1" ht="18" x14ac:dyDescent="0.25">
      <c r="A309" s="95" t="s">
        <v>395</v>
      </c>
    </row>
    <row r="310" spans="1:1" ht="18" x14ac:dyDescent="0.25">
      <c r="A310" s="95" t="s">
        <v>396</v>
      </c>
    </row>
    <row r="311" spans="1:1" ht="18" x14ac:dyDescent="0.25">
      <c r="A311" s="95" t="s">
        <v>397</v>
      </c>
    </row>
    <row r="312" spans="1:1" ht="18" x14ac:dyDescent="0.25">
      <c r="A312" s="95" t="s">
        <v>398</v>
      </c>
    </row>
    <row r="313" spans="1:1" ht="18" x14ac:dyDescent="0.25">
      <c r="A313" s="95" t="s">
        <v>399</v>
      </c>
    </row>
    <row r="314" spans="1:1" ht="18" x14ac:dyDescent="0.25">
      <c r="A314" s="95" t="s">
        <v>400</v>
      </c>
    </row>
    <row r="315" spans="1:1" ht="18" x14ac:dyDescent="0.25">
      <c r="A315" s="95" t="s">
        <v>401</v>
      </c>
    </row>
    <row r="316" spans="1:1" ht="18" x14ac:dyDescent="0.25">
      <c r="A316" s="95" t="s">
        <v>402</v>
      </c>
    </row>
    <row r="317" spans="1:1" ht="18" x14ac:dyDescent="0.25">
      <c r="A317" s="95" t="s">
        <v>403</v>
      </c>
    </row>
    <row r="318" spans="1:1" ht="18" x14ac:dyDescent="0.25">
      <c r="A318" s="95" t="s">
        <v>404</v>
      </c>
    </row>
    <row r="319" spans="1:1" ht="18" x14ac:dyDescent="0.25">
      <c r="A319" s="95" t="s">
        <v>405</v>
      </c>
    </row>
    <row r="320" spans="1:1" ht="18" x14ac:dyDescent="0.25">
      <c r="A320" s="95" t="s">
        <v>406</v>
      </c>
    </row>
    <row r="321" spans="1:1" ht="18" x14ac:dyDescent="0.25">
      <c r="A321" s="95" t="s">
        <v>407</v>
      </c>
    </row>
    <row r="322" spans="1:1" ht="18" x14ac:dyDescent="0.25">
      <c r="A322" s="95" t="s">
        <v>408</v>
      </c>
    </row>
    <row r="323" spans="1:1" ht="18" x14ac:dyDescent="0.25">
      <c r="A323" s="95" t="s">
        <v>409</v>
      </c>
    </row>
    <row r="324" spans="1:1" ht="18" x14ac:dyDescent="0.25">
      <c r="A324" s="95" t="s">
        <v>410</v>
      </c>
    </row>
    <row r="325" spans="1:1" ht="18" x14ac:dyDescent="0.25">
      <c r="A325" s="95" t="s">
        <v>411</v>
      </c>
    </row>
    <row r="326" spans="1:1" ht="18" x14ac:dyDescent="0.25">
      <c r="A326" s="95" t="s">
        <v>412</v>
      </c>
    </row>
    <row r="327" spans="1:1" ht="18" x14ac:dyDescent="0.25">
      <c r="A327" s="95" t="s">
        <v>413</v>
      </c>
    </row>
    <row r="328" spans="1:1" ht="18" x14ac:dyDescent="0.25">
      <c r="A328" s="95" t="s">
        <v>414</v>
      </c>
    </row>
    <row r="329" spans="1:1" ht="18" x14ac:dyDescent="0.25">
      <c r="A329" s="95" t="s">
        <v>415</v>
      </c>
    </row>
    <row r="330" spans="1:1" ht="18" x14ac:dyDescent="0.25">
      <c r="A330" s="95" t="s">
        <v>416</v>
      </c>
    </row>
    <row r="331" spans="1:1" ht="18" x14ac:dyDescent="0.25">
      <c r="A331" s="95" t="s">
        <v>417</v>
      </c>
    </row>
    <row r="332" spans="1:1" ht="18" x14ac:dyDescent="0.25">
      <c r="A332" s="95" t="s">
        <v>418</v>
      </c>
    </row>
    <row r="333" spans="1:1" ht="18" x14ac:dyDescent="0.25">
      <c r="A333" s="95"/>
    </row>
  </sheetData>
  <phoneticPr fontId="2" type="noConversion"/>
  <pageMargins left="0.92" right="0.47" top="0.28999999999999998" bottom="0.28999999999999998" header="0.19" footer="0.28000000000000003"/>
  <pageSetup paperSize="9" scale="54" fitToHeight="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view="pageBreakPreview" zoomScaleNormal="100" zoomScaleSheetLayoutView="100" workbookViewId="0">
      <selection activeCell="D1" sqref="D1"/>
    </sheetView>
  </sheetViews>
  <sheetFormatPr defaultRowHeight="12.75" x14ac:dyDescent="0.2"/>
  <cols>
    <col min="1" max="1" width="21" customWidth="1"/>
    <col min="2" max="2" width="13.42578125" customWidth="1"/>
    <col min="3" max="3" width="30.7109375" customWidth="1"/>
  </cols>
  <sheetData>
    <row r="1" spans="1:3" ht="25.5" x14ac:dyDescent="0.2">
      <c r="A1" s="19" t="s">
        <v>419</v>
      </c>
      <c r="B1" s="19" t="s">
        <v>420</v>
      </c>
      <c r="C1" s="19" t="s">
        <v>421</v>
      </c>
    </row>
    <row r="2" spans="1:3" x14ac:dyDescent="0.2">
      <c r="A2" s="24" t="s">
        <v>422</v>
      </c>
      <c r="B2" s="25"/>
      <c r="C2" s="25"/>
    </row>
    <row r="3" spans="1:3" x14ac:dyDescent="0.2">
      <c r="A3" s="13" t="s">
        <v>423</v>
      </c>
      <c r="B3" s="14" t="s">
        <v>424</v>
      </c>
      <c r="C3" s="13" t="s">
        <v>425</v>
      </c>
    </row>
    <row r="4" spans="1:3" x14ac:dyDescent="0.2">
      <c r="A4" s="13" t="s">
        <v>426</v>
      </c>
      <c r="B4" s="14" t="s">
        <v>427</v>
      </c>
      <c r="C4" s="15" t="s">
        <v>425</v>
      </c>
    </row>
    <row r="5" spans="1:3" x14ac:dyDescent="0.2">
      <c r="A5" s="13" t="s">
        <v>428</v>
      </c>
      <c r="B5" s="14" t="s">
        <v>424</v>
      </c>
      <c r="C5" s="15" t="s">
        <v>425</v>
      </c>
    </row>
    <row r="6" spans="1:3" x14ac:dyDescent="0.2">
      <c r="A6" s="13" t="s">
        <v>428</v>
      </c>
      <c r="B6" s="14" t="s">
        <v>424</v>
      </c>
      <c r="C6" s="15" t="s">
        <v>429</v>
      </c>
    </row>
    <row r="7" spans="1:3" x14ac:dyDescent="0.2">
      <c r="A7" s="13" t="s">
        <v>430</v>
      </c>
      <c r="B7" s="14" t="s">
        <v>424</v>
      </c>
      <c r="C7" s="15" t="s">
        <v>425</v>
      </c>
    </row>
    <row r="8" spans="1:3" x14ac:dyDescent="0.2">
      <c r="A8" s="13" t="s">
        <v>431</v>
      </c>
      <c r="B8" s="14" t="s">
        <v>424</v>
      </c>
      <c r="C8" s="15" t="s">
        <v>425</v>
      </c>
    </row>
    <row r="9" spans="1:3" x14ac:dyDescent="0.2">
      <c r="A9" s="13" t="s">
        <v>432</v>
      </c>
      <c r="B9" s="14" t="s">
        <v>424</v>
      </c>
      <c r="C9" s="15" t="s">
        <v>425</v>
      </c>
    </row>
    <row r="10" spans="1:3" x14ac:dyDescent="0.2">
      <c r="A10" s="13" t="s">
        <v>433</v>
      </c>
      <c r="B10" s="14" t="s">
        <v>424</v>
      </c>
      <c r="C10" s="15" t="s">
        <v>425</v>
      </c>
    </row>
    <row r="11" spans="1:3" x14ac:dyDescent="0.2">
      <c r="A11" s="13" t="s">
        <v>434</v>
      </c>
      <c r="B11" s="14" t="s">
        <v>424</v>
      </c>
      <c r="C11" s="15" t="s">
        <v>425</v>
      </c>
    </row>
    <row r="12" spans="1:3" x14ac:dyDescent="0.2">
      <c r="A12" s="13" t="s">
        <v>435</v>
      </c>
      <c r="B12" s="14" t="s">
        <v>424</v>
      </c>
      <c r="C12" s="15" t="s">
        <v>425</v>
      </c>
    </row>
    <row r="13" spans="1:3" x14ac:dyDescent="0.2">
      <c r="A13" s="16" t="s">
        <v>435</v>
      </c>
      <c r="B13" s="14" t="s">
        <v>424</v>
      </c>
      <c r="C13" s="15" t="s">
        <v>429</v>
      </c>
    </row>
    <row r="14" spans="1:3" x14ac:dyDescent="0.2">
      <c r="A14" s="17" t="s">
        <v>436</v>
      </c>
      <c r="B14" s="14" t="s">
        <v>424</v>
      </c>
      <c r="C14" s="15" t="s">
        <v>425</v>
      </c>
    </row>
    <row r="15" spans="1:3" x14ac:dyDescent="0.2">
      <c r="A15" s="17" t="s">
        <v>437</v>
      </c>
      <c r="B15" s="14" t="s">
        <v>424</v>
      </c>
      <c r="C15" s="13" t="s">
        <v>425</v>
      </c>
    </row>
    <row r="16" spans="1:3" x14ac:dyDescent="0.2">
      <c r="A16" s="17" t="s">
        <v>40</v>
      </c>
      <c r="B16" s="14" t="s">
        <v>424</v>
      </c>
      <c r="C16" s="15" t="s">
        <v>425</v>
      </c>
    </row>
    <row r="17" spans="1:3" x14ac:dyDescent="0.2">
      <c r="A17" s="13" t="s">
        <v>40</v>
      </c>
      <c r="B17" s="14" t="s">
        <v>424</v>
      </c>
      <c r="C17" s="13" t="s">
        <v>438</v>
      </c>
    </row>
    <row r="18" spans="1:3" x14ac:dyDescent="0.2">
      <c r="A18" s="13" t="s">
        <v>439</v>
      </c>
      <c r="B18" s="14" t="s">
        <v>424</v>
      </c>
      <c r="C18" s="13" t="s">
        <v>438</v>
      </c>
    </row>
    <row r="19" spans="1:3" x14ac:dyDescent="0.2">
      <c r="A19" s="17" t="s">
        <v>440</v>
      </c>
      <c r="B19" s="14" t="s">
        <v>424</v>
      </c>
      <c r="C19" s="13" t="s">
        <v>425</v>
      </c>
    </row>
    <row r="20" spans="1:3" x14ac:dyDescent="0.2">
      <c r="A20" s="17" t="s">
        <v>441</v>
      </c>
      <c r="B20" s="14" t="s">
        <v>424</v>
      </c>
      <c r="C20" s="13" t="s">
        <v>425</v>
      </c>
    </row>
    <row r="21" spans="1:3" x14ac:dyDescent="0.2">
      <c r="A21" s="17" t="s">
        <v>441</v>
      </c>
      <c r="B21" s="14" t="s">
        <v>424</v>
      </c>
      <c r="C21" s="13" t="s">
        <v>438</v>
      </c>
    </row>
    <row r="22" spans="1:3" x14ac:dyDescent="0.2">
      <c r="A22" s="17" t="s">
        <v>442</v>
      </c>
      <c r="B22" s="14" t="s">
        <v>424</v>
      </c>
      <c r="C22" s="13" t="s">
        <v>425</v>
      </c>
    </row>
    <row r="23" spans="1:3" x14ac:dyDescent="0.2">
      <c r="A23" s="17" t="s">
        <v>443</v>
      </c>
      <c r="B23" s="14" t="s">
        <v>424</v>
      </c>
      <c r="C23" s="13" t="s">
        <v>425</v>
      </c>
    </row>
    <row r="24" spans="1:3" x14ac:dyDescent="0.2">
      <c r="A24" s="13" t="s">
        <v>444</v>
      </c>
      <c r="B24" s="14" t="s">
        <v>424</v>
      </c>
      <c r="C24" s="13" t="s">
        <v>425</v>
      </c>
    </row>
    <row r="25" spans="1:3" x14ac:dyDescent="0.2">
      <c r="A25" s="17" t="s">
        <v>445</v>
      </c>
      <c r="B25" s="14" t="s">
        <v>424</v>
      </c>
      <c r="C25" s="13" t="s">
        <v>438</v>
      </c>
    </row>
    <row r="26" spans="1:3" x14ac:dyDescent="0.2">
      <c r="A26" s="13" t="s">
        <v>445</v>
      </c>
      <c r="B26" s="14" t="s">
        <v>424</v>
      </c>
      <c r="C26" s="13" t="s">
        <v>425</v>
      </c>
    </row>
    <row r="27" spans="1:3" x14ac:dyDescent="0.2">
      <c r="A27" s="13" t="s">
        <v>446</v>
      </c>
      <c r="B27" s="14" t="s">
        <v>424</v>
      </c>
      <c r="C27" s="17" t="s">
        <v>438</v>
      </c>
    </row>
    <row r="28" spans="1:3" x14ac:dyDescent="0.2">
      <c r="A28" s="13" t="s">
        <v>446</v>
      </c>
      <c r="B28" s="14" t="s">
        <v>424</v>
      </c>
      <c r="C28" s="17" t="s">
        <v>425</v>
      </c>
    </row>
    <row r="29" spans="1:3" x14ac:dyDescent="0.2">
      <c r="A29" s="13" t="s">
        <v>447</v>
      </c>
      <c r="B29" s="14" t="s">
        <v>424</v>
      </c>
      <c r="C29" s="17" t="s">
        <v>425</v>
      </c>
    </row>
    <row r="30" spans="1:3" x14ac:dyDescent="0.2">
      <c r="A30" s="17" t="s">
        <v>448</v>
      </c>
      <c r="B30" s="14" t="s">
        <v>424</v>
      </c>
      <c r="C30" s="13" t="s">
        <v>425</v>
      </c>
    </row>
    <row r="31" spans="1:3" x14ac:dyDescent="0.2">
      <c r="A31" s="17" t="s">
        <v>449</v>
      </c>
      <c r="B31" s="14" t="s">
        <v>424</v>
      </c>
      <c r="C31" s="13" t="s">
        <v>425</v>
      </c>
    </row>
    <row r="32" spans="1:3" x14ac:dyDescent="0.2">
      <c r="A32" s="17" t="s">
        <v>449</v>
      </c>
      <c r="B32" s="14" t="s">
        <v>424</v>
      </c>
      <c r="C32" s="13" t="s">
        <v>450</v>
      </c>
    </row>
    <row r="33" spans="1:3" x14ac:dyDescent="0.2">
      <c r="A33" s="17" t="s">
        <v>451</v>
      </c>
      <c r="B33" s="14" t="s">
        <v>424</v>
      </c>
      <c r="C33" s="13" t="s">
        <v>450</v>
      </c>
    </row>
    <row r="34" spans="1:3" x14ac:dyDescent="0.2">
      <c r="A34" s="17" t="s">
        <v>452</v>
      </c>
      <c r="B34" s="14" t="s">
        <v>424</v>
      </c>
      <c r="C34" s="17" t="s">
        <v>438</v>
      </c>
    </row>
    <row r="35" spans="1:3" x14ac:dyDescent="0.2">
      <c r="A35" s="17" t="s">
        <v>452</v>
      </c>
      <c r="B35" s="14" t="s">
        <v>424</v>
      </c>
      <c r="C35" s="13" t="s">
        <v>425</v>
      </c>
    </row>
    <row r="36" spans="1:3" x14ac:dyDescent="0.2">
      <c r="A36" s="18" t="s">
        <v>453</v>
      </c>
      <c r="B36" s="14" t="s">
        <v>424</v>
      </c>
      <c r="C36" s="15" t="s">
        <v>425</v>
      </c>
    </row>
    <row r="37" spans="1:3" x14ac:dyDescent="0.2">
      <c r="A37" s="17" t="s">
        <v>454</v>
      </c>
      <c r="B37" s="14" t="s">
        <v>424</v>
      </c>
      <c r="C37" s="17" t="s">
        <v>425</v>
      </c>
    </row>
    <row r="38" spans="1:3" x14ac:dyDescent="0.2">
      <c r="A38" s="17" t="s">
        <v>455</v>
      </c>
      <c r="B38" s="14" t="s">
        <v>424</v>
      </c>
      <c r="C38" s="17" t="s">
        <v>425</v>
      </c>
    </row>
    <row r="39" spans="1:3" x14ac:dyDescent="0.2">
      <c r="A39" s="17" t="s">
        <v>455</v>
      </c>
      <c r="B39" s="14" t="s">
        <v>424</v>
      </c>
      <c r="C39" s="17" t="s">
        <v>450</v>
      </c>
    </row>
    <row r="40" spans="1:3" x14ac:dyDescent="0.2">
      <c r="A40" s="17" t="s">
        <v>456</v>
      </c>
      <c r="B40" s="14" t="s">
        <v>424</v>
      </c>
      <c r="C40" s="17"/>
    </row>
    <row r="41" spans="1:3" x14ac:dyDescent="0.2">
      <c r="A41" s="17" t="s">
        <v>457</v>
      </c>
      <c r="B41" s="14" t="s">
        <v>424</v>
      </c>
      <c r="C41" s="17" t="s">
        <v>425</v>
      </c>
    </row>
    <row r="42" spans="1:3" x14ac:dyDescent="0.2">
      <c r="A42" s="17" t="s">
        <v>458</v>
      </c>
      <c r="B42" s="14" t="s">
        <v>424</v>
      </c>
      <c r="C42" s="17" t="s">
        <v>450</v>
      </c>
    </row>
    <row r="43" spans="1:3" x14ac:dyDescent="0.2">
      <c r="A43" s="17" t="s">
        <v>459</v>
      </c>
      <c r="B43" s="14" t="s">
        <v>424</v>
      </c>
      <c r="C43" s="17" t="s">
        <v>425</v>
      </c>
    </row>
    <row r="44" spans="1:3" x14ac:dyDescent="0.2">
      <c r="A44" s="17" t="s">
        <v>460</v>
      </c>
      <c r="B44" s="14" t="s">
        <v>424</v>
      </c>
      <c r="C44" s="17" t="s">
        <v>425</v>
      </c>
    </row>
    <row r="45" spans="1:3" x14ac:dyDescent="0.2">
      <c r="A45" s="17" t="s">
        <v>461</v>
      </c>
      <c r="B45" s="14" t="s">
        <v>424</v>
      </c>
      <c r="C45" s="17" t="s">
        <v>462</v>
      </c>
    </row>
    <row r="46" spans="1:3" x14ac:dyDescent="0.2">
      <c r="A46" s="17" t="s">
        <v>463</v>
      </c>
      <c r="B46" s="14" t="s">
        <v>424</v>
      </c>
      <c r="C46" s="13"/>
    </row>
    <row r="47" spans="1:3" x14ac:dyDescent="0.2">
      <c r="A47" s="17" t="s">
        <v>464</v>
      </c>
      <c r="B47" s="14" t="s">
        <v>424</v>
      </c>
      <c r="C47" s="17" t="s">
        <v>425</v>
      </c>
    </row>
    <row r="48" spans="1:3" x14ac:dyDescent="0.2">
      <c r="A48" s="13" t="s">
        <v>465</v>
      </c>
      <c r="B48" s="14" t="s">
        <v>424</v>
      </c>
      <c r="C48" s="13"/>
    </row>
    <row r="49" spans="1:3" x14ac:dyDescent="0.2">
      <c r="A49" s="18" t="s">
        <v>466</v>
      </c>
      <c r="B49" s="14" t="s">
        <v>424</v>
      </c>
      <c r="C49" s="17"/>
    </row>
    <row r="50" spans="1:3" x14ac:dyDescent="0.2">
      <c r="A50" s="13" t="s">
        <v>467</v>
      </c>
      <c r="B50" s="14" t="s">
        <v>424</v>
      </c>
      <c r="C50" s="13"/>
    </row>
    <row r="51" spans="1:3" x14ac:dyDescent="0.2">
      <c r="A51" s="13" t="s">
        <v>468</v>
      </c>
      <c r="B51" s="14" t="s">
        <v>424</v>
      </c>
      <c r="C51" s="13" t="s">
        <v>469</v>
      </c>
    </row>
    <row r="52" spans="1:3" x14ac:dyDescent="0.2">
      <c r="A52" s="13" t="s">
        <v>470</v>
      </c>
      <c r="B52" s="14" t="s">
        <v>424</v>
      </c>
      <c r="C52" s="13" t="s">
        <v>425</v>
      </c>
    </row>
    <row r="53" spans="1:3" x14ac:dyDescent="0.2">
      <c r="A53" s="13" t="s">
        <v>471</v>
      </c>
      <c r="B53" s="14" t="s">
        <v>424</v>
      </c>
      <c r="C53" s="13" t="s">
        <v>425</v>
      </c>
    </row>
    <row r="54" spans="1:3" x14ac:dyDescent="0.2">
      <c r="A54" s="13" t="s">
        <v>472</v>
      </c>
      <c r="B54" s="14" t="s">
        <v>424</v>
      </c>
      <c r="C54" s="13" t="s">
        <v>462</v>
      </c>
    </row>
    <row r="55" spans="1:3" x14ac:dyDescent="0.2">
      <c r="A55" s="13" t="s">
        <v>473</v>
      </c>
      <c r="B55" s="14" t="s">
        <v>424</v>
      </c>
      <c r="C55" s="13" t="s">
        <v>462</v>
      </c>
    </row>
    <row r="56" spans="1:3" x14ac:dyDescent="0.2">
      <c r="A56" s="13" t="s">
        <v>474</v>
      </c>
      <c r="B56" s="14" t="s">
        <v>424</v>
      </c>
      <c r="C56" s="13" t="s">
        <v>475</v>
      </c>
    </row>
    <row r="57" spans="1:3" x14ac:dyDescent="0.2">
      <c r="A57" s="13" t="s">
        <v>476</v>
      </c>
      <c r="B57" s="14" t="s">
        <v>424</v>
      </c>
      <c r="C57" s="13" t="s">
        <v>425</v>
      </c>
    </row>
    <row r="58" spans="1:3" x14ac:dyDescent="0.2">
      <c r="A58" s="13" t="s">
        <v>477</v>
      </c>
      <c r="B58" s="14" t="s">
        <v>424</v>
      </c>
      <c r="C58" s="13" t="s">
        <v>438</v>
      </c>
    </row>
    <row r="59" spans="1:3" x14ac:dyDescent="0.2">
      <c r="A59" s="13" t="s">
        <v>478</v>
      </c>
      <c r="B59" s="14" t="s">
        <v>424</v>
      </c>
      <c r="C59" s="13" t="s">
        <v>425</v>
      </c>
    </row>
    <row r="60" spans="1:3" x14ac:dyDescent="0.2">
      <c r="A60" s="13" t="s">
        <v>479</v>
      </c>
      <c r="B60" s="14" t="s">
        <v>424</v>
      </c>
      <c r="C60" s="13" t="s">
        <v>425</v>
      </c>
    </row>
    <row r="61" spans="1:3" x14ac:dyDescent="0.2">
      <c r="A61" s="17" t="s">
        <v>480</v>
      </c>
      <c r="B61" s="14" t="s">
        <v>424</v>
      </c>
      <c r="C61" s="13" t="s">
        <v>425</v>
      </c>
    </row>
    <row r="62" spans="1:3" x14ac:dyDescent="0.2">
      <c r="A62" s="17" t="s">
        <v>481</v>
      </c>
      <c r="B62" s="14" t="s">
        <v>424</v>
      </c>
      <c r="C62" s="13" t="s">
        <v>425</v>
      </c>
    </row>
    <row r="63" spans="1:3" x14ac:dyDescent="0.2">
      <c r="A63" s="17" t="s">
        <v>482</v>
      </c>
      <c r="B63" s="14" t="s">
        <v>424</v>
      </c>
      <c r="C63" s="13" t="s">
        <v>425</v>
      </c>
    </row>
    <row r="64" spans="1:3" x14ac:dyDescent="0.2">
      <c r="A64" s="17" t="s">
        <v>433</v>
      </c>
      <c r="B64" s="14" t="s">
        <v>483</v>
      </c>
      <c r="C64" s="13" t="s">
        <v>438</v>
      </c>
    </row>
    <row r="65" spans="1:3" x14ac:dyDescent="0.2">
      <c r="A65" s="17" t="s">
        <v>40</v>
      </c>
      <c r="B65" s="14" t="s">
        <v>483</v>
      </c>
      <c r="C65" s="13" t="s">
        <v>484</v>
      </c>
    </row>
    <row r="66" spans="1:3" x14ac:dyDescent="0.2">
      <c r="A66" s="17" t="s">
        <v>437</v>
      </c>
      <c r="B66" s="14" t="s">
        <v>22</v>
      </c>
      <c r="C66" s="13" t="s">
        <v>485</v>
      </c>
    </row>
    <row r="67" spans="1:3" x14ac:dyDescent="0.2">
      <c r="A67" s="17" t="s">
        <v>442</v>
      </c>
      <c r="B67" s="14">
        <v>20</v>
      </c>
      <c r="C67" s="13" t="s">
        <v>438</v>
      </c>
    </row>
    <row r="68" spans="1:3" x14ac:dyDescent="0.2">
      <c r="A68" s="17" t="s">
        <v>486</v>
      </c>
      <c r="B68" s="14" t="s">
        <v>22</v>
      </c>
      <c r="C68" s="13" t="s">
        <v>438</v>
      </c>
    </row>
    <row r="69" spans="1:3" x14ac:dyDescent="0.2">
      <c r="A69" s="17" t="s">
        <v>445</v>
      </c>
      <c r="B69" s="14" t="s">
        <v>22</v>
      </c>
      <c r="C69" s="13" t="s">
        <v>438</v>
      </c>
    </row>
    <row r="70" spans="1:3" x14ac:dyDescent="0.2">
      <c r="A70" s="17" t="s">
        <v>446</v>
      </c>
      <c r="B70" s="14" t="s">
        <v>22</v>
      </c>
      <c r="C70" s="13" t="s">
        <v>487</v>
      </c>
    </row>
    <row r="71" spans="1:3" x14ac:dyDescent="0.2">
      <c r="A71" s="17" t="s">
        <v>453</v>
      </c>
      <c r="B71" s="14" t="s">
        <v>22</v>
      </c>
      <c r="C71" s="13" t="s">
        <v>438</v>
      </c>
    </row>
    <row r="72" spans="1:3" x14ac:dyDescent="0.2">
      <c r="A72" s="17" t="s">
        <v>453</v>
      </c>
      <c r="B72" s="14" t="s">
        <v>22</v>
      </c>
      <c r="C72" s="13" t="s">
        <v>487</v>
      </c>
    </row>
    <row r="73" spans="1:3" x14ac:dyDescent="0.2">
      <c r="A73" s="17" t="s">
        <v>454</v>
      </c>
      <c r="B73" s="14">
        <v>20</v>
      </c>
      <c r="C73" s="13" t="s">
        <v>438</v>
      </c>
    </row>
    <row r="74" spans="1:3" x14ac:dyDescent="0.2">
      <c r="A74" s="17" t="s">
        <v>455</v>
      </c>
      <c r="B74" s="14" t="s">
        <v>22</v>
      </c>
      <c r="C74" s="13" t="s">
        <v>487</v>
      </c>
    </row>
    <row r="75" spans="1:3" x14ac:dyDescent="0.2">
      <c r="A75" s="17" t="s">
        <v>463</v>
      </c>
      <c r="B75" s="14">
        <v>20</v>
      </c>
      <c r="C75" s="13" t="s">
        <v>438</v>
      </c>
    </row>
    <row r="76" spans="1:3" x14ac:dyDescent="0.2">
      <c r="A76" s="17" t="s">
        <v>464</v>
      </c>
      <c r="B76" s="14" t="s">
        <v>31</v>
      </c>
      <c r="C76" s="13" t="s">
        <v>487</v>
      </c>
    </row>
    <row r="77" spans="1:3" x14ac:dyDescent="0.2">
      <c r="A77" s="17" t="s">
        <v>488</v>
      </c>
      <c r="B77" s="14">
        <v>20</v>
      </c>
      <c r="C77" s="13" t="s">
        <v>487</v>
      </c>
    </row>
    <row r="78" spans="1:3" x14ac:dyDescent="0.2">
      <c r="A78" s="17" t="s">
        <v>489</v>
      </c>
      <c r="B78" s="14" t="s">
        <v>490</v>
      </c>
      <c r="C78" s="13" t="s">
        <v>491</v>
      </c>
    </row>
    <row r="79" spans="1:3" x14ac:dyDescent="0.2">
      <c r="A79" s="17" t="s">
        <v>492</v>
      </c>
      <c r="B79" s="14" t="s">
        <v>490</v>
      </c>
      <c r="C79" s="13" t="s">
        <v>491</v>
      </c>
    </row>
    <row r="80" spans="1:3" x14ac:dyDescent="0.2">
      <c r="A80" s="17" t="s">
        <v>493</v>
      </c>
      <c r="B80" s="14" t="s">
        <v>490</v>
      </c>
      <c r="C80" s="13" t="s">
        <v>491</v>
      </c>
    </row>
    <row r="81" spans="1:3" x14ac:dyDescent="0.2">
      <c r="A81" s="17"/>
      <c r="B81" s="14"/>
      <c r="C81" s="13"/>
    </row>
    <row r="82" spans="1:3" x14ac:dyDescent="0.2">
      <c r="A82" s="17" t="s">
        <v>494</v>
      </c>
      <c r="B82" s="14"/>
      <c r="C82" s="13"/>
    </row>
    <row r="83" spans="1:3" x14ac:dyDescent="0.2">
      <c r="A83" s="13" t="s">
        <v>495</v>
      </c>
      <c r="B83" s="14" t="s">
        <v>424</v>
      </c>
      <c r="C83" s="13" t="s">
        <v>496</v>
      </c>
    </row>
    <row r="84" spans="1:3" x14ac:dyDescent="0.2">
      <c r="A84" s="24" t="s">
        <v>497</v>
      </c>
      <c r="B84" s="25" t="s">
        <v>424</v>
      </c>
      <c r="C84" s="25" t="s">
        <v>496</v>
      </c>
    </row>
    <row r="85" spans="1:3" x14ac:dyDescent="0.2">
      <c r="A85" s="13" t="s">
        <v>498</v>
      </c>
      <c r="B85" s="14" t="s">
        <v>424</v>
      </c>
      <c r="C85" s="13" t="s">
        <v>499</v>
      </c>
    </row>
    <row r="86" spans="1:3" x14ac:dyDescent="0.2">
      <c r="A86" s="13" t="s">
        <v>500</v>
      </c>
      <c r="B86" s="14" t="s">
        <v>424</v>
      </c>
      <c r="C86" s="13" t="s">
        <v>499</v>
      </c>
    </row>
    <row r="87" spans="1:3" x14ac:dyDescent="0.2">
      <c r="A87" s="13" t="s">
        <v>501</v>
      </c>
      <c r="B87" s="14" t="s">
        <v>424</v>
      </c>
      <c r="C87" s="13" t="s">
        <v>499</v>
      </c>
    </row>
    <row r="88" spans="1:3" x14ac:dyDescent="0.2">
      <c r="A88" s="24" t="s">
        <v>502</v>
      </c>
      <c r="B88" s="25" t="s">
        <v>424</v>
      </c>
      <c r="C88" s="25" t="s">
        <v>496</v>
      </c>
    </row>
    <row r="89" spans="1:3" x14ac:dyDescent="0.2">
      <c r="A89" s="17" t="s">
        <v>503</v>
      </c>
      <c r="B89" s="14" t="s">
        <v>424</v>
      </c>
      <c r="C89" s="13" t="s">
        <v>499</v>
      </c>
    </row>
    <row r="90" spans="1:3" x14ac:dyDescent="0.2">
      <c r="A90" s="17" t="s">
        <v>504</v>
      </c>
      <c r="B90" s="14" t="s">
        <v>424</v>
      </c>
      <c r="C90" s="13" t="s">
        <v>499</v>
      </c>
    </row>
    <row r="91" spans="1:3" x14ac:dyDescent="0.2">
      <c r="A91" s="17" t="s">
        <v>505</v>
      </c>
      <c r="B91" s="14" t="s">
        <v>424</v>
      </c>
      <c r="C91" s="13" t="s">
        <v>506</v>
      </c>
    </row>
    <row r="92" spans="1:3" x14ac:dyDescent="0.2">
      <c r="A92" s="17" t="s">
        <v>507</v>
      </c>
      <c r="B92" s="14" t="s">
        <v>424</v>
      </c>
      <c r="C92" s="13" t="s">
        <v>506</v>
      </c>
    </row>
    <row r="93" spans="1:3" x14ac:dyDescent="0.2">
      <c r="A93" s="17" t="s">
        <v>508</v>
      </c>
      <c r="B93" s="14" t="s">
        <v>424</v>
      </c>
      <c r="C93" s="13" t="s">
        <v>506</v>
      </c>
    </row>
    <row r="94" spans="1:3" x14ac:dyDescent="0.2">
      <c r="A94" s="17" t="s">
        <v>509</v>
      </c>
      <c r="B94" s="14" t="s">
        <v>424</v>
      </c>
      <c r="C94" s="13" t="s">
        <v>506</v>
      </c>
    </row>
    <row r="95" spans="1:3" x14ac:dyDescent="0.2">
      <c r="A95" s="17" t="s">
        <v>510</v>
      </c>
      <c r="B95" s="14" t="s">
        <v>424</v>
      </c>
      <c r="C95" s="13" t="s">
        <v>506</v>
      </c>
    </row>
    <row r="96" spans="1:3" x14ac:dyDescent="0.2">
      <c r="A96" s="17" t="s">
        <v>511</v>
      </c>
      <c r="B96" s="14" t="s">
        <v>424</v>
      </c>
      <c r="C96" s="13" t="s">
        <v>506</v>
      </c>
    </row>
    <row r="97" spans="1:3" x14ac:dyDescent="0.2">
      <c r="A97" s="17" t="s">
        <v>512</v>
      </c>
      <c r="B97" s="14" t="s">
        <v>513</v>
      </c>
      <c r="C97" s="13" t="s">
        <v>496</v>
      </c>
    </row>
    <row r="98" spans="1:3" x14ac:dyDescent="0.2">
      <c r="A98" s="13" t="s">
        <v>514</v>
      </c>
      <c r="B98" s="14" t="s">
        <v>515</v>
      </c>
      <c r="C98" s="13" t="s">
        <v>516</v>
      </c>
    </row>
    <row r="99" spans="1:3" x14ac:dyDescent="0.2">
      <c r="A99" s="24" t="s">
        <v>517</v>
      </c>
      <c r="B99" s="25" t="s">
        <v>515</v>
      </c>
      <c r="C99" s="25" t="s">
        <v>518</v>
      </c>
    </row>
    <row r="100" spans="1:3" x14ac:dyDescent="0.2">
      <c r="A100" s="13"/>
      <c r="B100" s="14"/>
      <c r="C100" s="13"/>
    </row>
    <row r="101" spans="1:3" x14ac:dyDescent="0.2">
      <c r="A101" s="13" t="s">
        <v>519</v>
      </c>
      <c r="B101" s="14"/>
      <c r="C101" s="13"/>
    </row>
    <row r="102" spans="1:3" x14ac:dyDescent="0.2">
      <c r="A102" s="13">
        <v>80</v>
      </c>
      <c r="B102" s="14" t="s">
        <v>424</v>
      </c>
      <c r="C102" s="13" t="s">
        <v>520</v>
      </c>
    </row>
    <row r="103" spans="1:3" x14ac:dyDescent="0.2">
      <c r="A103" s="13">
        <v>105</v>
      </c>
      <c r="B103" s="14" t="s">
        <v>424</v>
      </c>
      <c r="C103" s="13" t="s">
        <v>520</v>
      </c>
    </row>
    <row r="104" spans="1:3" x14ac:dyDescent="0.2">
      <c r="A104" s="13">
        <v>105</v>
      </c>
      <c r="B104" s="14" t="s">
        <v>424</v>
      </c>
      <c r="C104" s="13" t="s">
        <v>521</v>
      </c>
    </row>
    <row r="105" spans="1:3" x14ac:dyDescent="0.2">
      <c r="A105" s="13">
        <v>115</v>
      </c>
      <c r="B105" s="14" t="s">
        <v>424</v>
      </c>
      <c r="C105" s="13" t="s">
        <v>520</v>
      </c>
    </row>
    <row r="106" spans="1:3" x14ac:dyDescent="0.2">
      <c r="A106" s="13">
        <v>130</v>
      </c>
      <c r="B106" s="14" t="s">
        <v>424</v>
      </c>
      <c r="C106" s="13" t="s">
        <v>521</v>
      </c>
    </row>
    <row r="107" spans="1:3" x14ac:dyDescent="0.2">
      <c r="A107" s="13">
        <v>150</v>
      </c>
      <c r="B107" s="14" t="s">
        <v>424</v>
      </c>
      <c r="C107" s="13" t="s">
        <v>520</v>
      </c>
    </row>
    <row r="108" spans="1:3" x14ac:dyDescent="0.2">
      <c r="A108" s="13">
        <v>160</v>
      </c>
      <c r="B108" s="14" t="s">
        <v>424</v>
      </c>
      <c r="C108" s="13" t="s">
        <v>522</v>
      </c>
    </row>
    <row r="109" spans="1:3" x14ac:dyDescent="0.2">
      <c r="A109" s="13">
        <v>170</v>
      </c>
      <c r="B109" s="14" t="s">
        <v>424</v>
      </c>
      <c r="C109" s="13" t="s">
        <v>520</v>
      </c>
    </row>
    <row r="110" spans="1:3" x14ac:dyDescent="0.2">
      <c r="A110" s="13">
        <v>210</v>
      </c>
      <c r="B110" s="14" t="s">
        <v>424</v>
      </c>
      <c r="C110" s="13" t="s">
        <v>522</v>
      </c>
    </row>
    <row r="111" spans="1:3" x14ac:dyDescent="0.2">
      <c r="A111" s="13">
        <v>250</v>
      </c>
      <c r="B111" s="14" t="s">
        <v>424</v>
      </c>
      <c r="C111" s="13" t="s">
        <v>520</v>
      </c>
    </row>
    <row r="112" spans="1:3" x14ac:dyDescent="0.2">
      <c r="A112" s="13">
        <v>300</v>
      </c>
      <c r="B112" s="14" t="s">
        <v>424</v>
      </c>
      <c r="C112" s="13" t="s">
        <v>520</v>
      </c>
    </row>
    <row r="113" spans="1:3" x14ac:dyDescent="0.2">
      <c r="A113" s="13"/>
      <c r="B113" s="14"/>
      <c r="C113" s="13"/>
    </row>
    <row r="114" spans="1:3" x14ac:dyDescent="0.2">
      <c r="A114" s="13"/>
      <c r="B114" s="14"/>
      <c r="C114" s="13"/>
    </row>
    <row r="115" spans="1:3" x14ac:dyDescent="0.2">
      <c r="A115" s="13"/>
      <c r="B115" s="14"/>
      <c r="C115" s="13"/>
    </row>
    <row r="116" spans="1:3" x14ac:dyDescent="0.2">
      <c r="A116" s="13"/>
      <c r="B116" s="14"/>
      <c r="C116" s="13"/>
    </row>
    <row r="117" spans="1:3" x14ac:dyDescent="0.2">
      <c r="A117" s="13"/>
      <c r="B117" s="14"/>
      <c r="C117" s="13"/>
    </row>
    <row r="118" spans="1:3" x14ac:dyDescent="0.2">
      <c r="A118" s="13"/>
      <c r="B118" s="14"/>
      <c r="C118" s="13"/>
    </row>
    <row r="119" spans="1:3" x14ac:dyDescent="0.2">
      <c r="A119" s="13"/>
      <c r="B119" s="14"/>
      <c r="C119" s="13"/>
    </row>
    <row r="120" spans="1:3" x14ac:dyDescent="0.2">
      <c r="A120" s="13"/>
      <c r="B120" s="14"/>
      <c r="C120" s="13"/>
    </row>
    <row r="121" spans="1:3" x14ac:dyDescent="0.2">
      <c r="A121" s="17"/>
      <c r="B121" s="14"/>
      <c r="C121" s="13"/>
    </row>
    <row r="122" spans="1:3" x14ac:dyDescent="0.2">
      <c r="A122" s="17"/>
      <c r="B122" s="14"/>
      <c r="C122" s="13"/>
    </row>
  </sheetData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9"/>
  <sheetViews>
    <sheetView showGridLines="0" view="pageBreakPreview" zoomScaleNormal="100" zoomScaleSheetLayoutView="100" workbookViewId="0">
      <selection activeCell="K25" sqref="K25"/>
    </sheetView>
  </sheetViews>
  <sheetFormatPr defaultRowHeight="12.75" x14ac:dyDescent="0.2"/>
  <cols>
    <col min="1" max="1" width="20" customWidth="1"/>
    <col min="2" max="2" width="12.28515625" customWidth="1"/>
    <col min="3" max="3" width="10.7109375" customWidth="1"/>
    <col min="4" max="4" width="12.85546875" customWidth="1"/>
    <col min="5" max="5" width="14.140625" customWidth="1"/>
    <col min="6" max="6" width="12.7109375" customWidth="1"/>
    <col min="7" max="7" width="13.28515625" customWidth="1"/>
  </cols>
  <sheetData>
    <row r="1" spans="1:9" ht="15.75" x14ac:dyDescent="0.2">
      <c r="A1" s="135" t="s">
        <v>523</v>
      </c>
      <c r="B1" s="135"/>
      <c r="C1" s="135"/>
      <c r="D1" s="135"/>
      <c r="E1" s="135"/>
      <c r="F1" s="135"/>
      <c r="G1" s="135"/>
      <c r="H1" s="135"/>
      <c r="I1" s="135"/>
    </row>
    <row r="2" spans="1:9" ht="14.25" customHeight="1" x14ac:dyDescent="0.2">
      <c r="A2" s="136" t="s">
        <v>524</v>
      </c>
      <c r="B2" s="139" t="s">
        <v>525</v>
      </c>
      <c r="C2" s="139" t="s">
        <v>526</v>
      </c>
      <c r="D2" s="140" t="s">
        <v>527</v>
      </c>
      <c r="E2" s="140"/>
      <c r="F2" s="140"/>
      <c r="G2" s="140"/>
    </row>
    <row r="3" spans="1:9" x14ac:dyDescent="0.2">
      <c r="A3" s="137"/>
      <c r="B3" s="139"/>
      <c r="C3" s="139"/>
      <c r="D3" s="140" t="s">
        <v>528</v>
      </c>
      <c r="E3" s="140"/>
      <c r="F3" s="140"/>
      <c r="G3" s="140"/>
    </row>
    <row r="4" spans="1:9" x14ac:dyDescent="0.2">
      <c r="A4" s="138"/>
      <c r="B4" s="139"/>
      <c r="C4" s="139"/>
      <c r="D4" s="113" t="s">
        <v>529</v>
      </c>
      <c r="E4" s="113" t="s">
        <v>28</v>
      </c>
      <c r="F4" s="113" t="s">
        <v>530</v>
      </c>
      <c r="G4" s="113" t="s">
        <v>531</v>
      </c>
    </row>
    <row r="5" spans="1:9" x14ac:dyDescent="0.2">
      <c r="A5" s="10">
        <v>60</v>
      </c>
      <c r="B5" s="10">
        <v>60.3</v>
      </c>
      <c r="C5" s="10">
        <v>5</v>
      </c>
      <c r="D5" s="10" t="s">
        <v>532</v>
      </c>
      <c r="E5" s="10" t="s">
        <v>532</v>
      </c>
      <c r="F5" s="10" t="s">
        <v>532</v>
      </c>
      <c r="G5" s="10" t="s">
        <v>533</v>
      </c>
    </row>
    <row r="6" spans="1:9" x14ac:dyDescent="0.2">
      <c r="A6" s="10">
        <v>73</v>
      </c>
      <c r="B6" s="10">
        <v>73</v>
      </c>
      <c r="C6" s="10">
        <v>5.5</v>
      </c>
      <c r="D6" s="10" t="s">
        <v>532</v>
      </c>
      <c r="E6" s="10" t="s">
        <v>532</v>
      </c>
      <c r="F6" s="10" t="s">
        <v>532</v>
      </c>
      <c r="G6" s="10" t="s">
        <v>533</v>
      </c>
    </row>
    <row r="7" spans="1:9" x14ac:dyDescent="0.2">
      <c r="A7" s="10">
        <v>73</v>
      </c>
      <c r="B7" s="10">
        <v>73</v>
      </c>
      <c r="C7" s="10">
        <v>7</v>
      </c>
      <c r="D7" s="10" t="s">
        <v>532</v>
      </c>
      <c r="E7" s="10" t="s">
        <v>532</v>
      </c>
      <c r="F7" s="10" t="s">
        <v>532</v>
      </c>
      <c r="G7" s="10" t="s">
        <v>533</v>
      </c>
    </row>
    <row r="8" spans="1:9" x14ac:dyDescent="0.2">
      <c r="A8" s="10">
        <v>89</v>
      </c>
      <c r="B8" s="10">
        <v>88.9</v>
      </c>
      <c r="C8" s="10">
        <v>6.5</v>
      </c>
      <c r="D8" s="10" t="s">
        <v>532</v>
      </c>
      <c r="E8" s="10" t="s">
        <v>532</v>
      </c>
      <c r="F8" s="10" t="s">
        <v>532</v>
      </c>
      <c r="G8" s="10" t="s">
        <v>533</v>
      </c>
    </row>
    <row r="9" spans="1:9" x14ac:dyDescent="0.2">
      <c r="A9" s="10">
        <v>102</v>
      </c>
      <c r="B9" s="10">
        <v>101.6</v>
      </c>
      <c r="C9" s="10">
        <v>6.5</v>
      </c>
      <c r="D9" s="10" t="s">
        <v>532</v>
      </c>
      <c r="E9" s="10" t="s">
        <v>532</v>
      </c>
      <c r="F9" s="10" t="s">
        <v>532</v>
      </c>
      <c r="G9" s="10" t="s">
        <v>533</v>
      </c>
    </row>
    <row r="10" spans="1:9" x14ac:dyDescent="0.2">
      <c r="A10" s="10">
        <v>114</v>
      </c>
      <c r="B10" s="10">
        <v>114.3</v>
      </c>
      <c r="C10" s="10">
        <v>7</v>
      </c>
      <c r="D10" s="10" t="s">
        <v>532</v>
      </c>
      <c r="E10" s="10" t="s">
        <v>532</v>
      </c>
      <c r="F10" s="10" t="s">
        <v>532</v>
      </c>
      <c r="G10" s="10" t="s">
        <v>533</v>
      </c>
    </row>
    <row r="12" spans="1:9" ht="15.75" x14ac:dyDescent="0.2">
      <c r="A12" s="135" t="s">
        <v>534</v>
      </c>
      <c r="B12" s="135"/>
      <c r="C12" s="135"/>
      <c r="D12" s="135"/>
      <c r="E12" s="135"/>
      <c r="F12" s="135"/>
      <c r="G12" s="135"/>
      <c r="H12" s="135"/>
      <c r="I12" s="135"/>
    </row>
    <row r="13" spans="1:9" ht="24" customHeight="1" x14ac:dyDescent="0.2">
      <c r="A13" s="141" t="s">
        <v>524</v>
      </c>
      <c r="B13" s="141" t="s">
        <v>535</v>
      </c>
      <c r="C13" s="141" t="s">
        <v>526</v>
      </c>
      <c r="D13" s="142" t="s">
        <v>527</v>
      </c>
      <c r="E13" s="143"/>
      <c r="F13" s="143"/>
      <c r="G13" s="144"/>
    </row>
    <row r="14" spans="1:9" x14ac:dyDescent="0.2">
      <c r="A14" s="141"/>
      <c r="B14" s="141"/>
      <c r="C14" s="141"/>
      <c r="D14" s="142" t="s">
        <v>528</v>
      </c>
      <c r="E14" s="143"/>
      <c r="F14" s="143"/>
      <c r="G14" s="144"/>
    </row>
    <row r="15" spans="1:9" x14ac:dyDescent="0.2">
      <c r="A15" s="141"/>
      <c r="B15" s="141"/>
      <c r="C15" s="141"/>
      <c r="D15" s="115" t="s">
        <v>529</v>
      </c>
      <c r="E15" s="115" t="s">
        <v>28</v>
      </c>
      <c r="F15" s="115" t="s">
        <v>530</v>
      </c>
      <c r="G15" s="115"/>
    </row>
    <row r="16" spans="1:9" x14ac:dyDescent="0.2">
      <c r="A16" s="116">
        <v>102</v>
      </c>
      <c r="B16" s="116" t="s">
        <v>536</v>
      </c>
      <c r="C16" s="10">
        <v>6.5</v>
      </c>
      <c r="D16" s="10" t="s">
        <v>532</v>
      </c>
      <c r="E16" s="10" t="s">
        <v>532</v>
      </c>
      <c r="F16" s="10" t="s">
        <v>532</v>
      </c>
      <c r="G16" s="11"/>
    </row>
    <row r="17" spans="1:9" x14ac:dyDescent="0.2">
      <c r="A17" s="116">
        <v>114</v>
      </c>
      <c r="B17" s="116" t="s">
        <v>536</v>
      </c>
      <c r="C17" s="116" t="s">
        <v>537</v>
      </c>
      <c r="D17" s="10" t="s">
        <v>532</v>
      </c>
      <c r="E17" s="10" t="s">
        <v>532</v>
      </c>
      <c r="F17" s="10" t="s">
        <v>532</v>
      </c>
      <c r="G17" s="11"/>
    </row>
    <row r="18" spans="1:9" x14ac:dyDescent="0.2">
      <c r="A18" s="116">
        <v>127</v>
      </c>
      <c r="B18" s="116" t="s">
        <v>536</v>
      </c>
      <c r="C18" s="116" t="s">
        <v>538</v>
      </c>
      <c r="D18" s="10" t="s">
        <v>532</v>
      </c>
      <c r="E18" s="10" t="s">
        <v>532</v>
      </c>
      <c r="F18" s="10" t="s">
        <v>532</v>
      </c>
      <c r="G18" s="11"/>
    </row>
    <row r="19" spans="1:9" x14ac:dyDescent="0.2">
      <c r="A19" s="116">
        <v>140</v>
      </c>
      <c r="B19" s="116" t="s">
        <v>536</v>
      </c>
      <c r="C19" s="116" t="s">
        <v>539</v>
      </c>
      <c r="D19" s="10" t="s">
        <v>532</v>
      </c>
      <c r="E19" s="10" t="s">
        <v>532</v>
      </c>
      <c r="F19" s="10" t="s">
        <v>532</v>
      </c>
      <c r="G19" s="11"/>
    </row>
    <row r="20" spans="1:9" x14ac:dyDescent="0.2">
      <c r="A20" s="116">
        <v>146</v>
      </c>
      <c r="B20" s="116" t="s">
        <v>536</v>
      </c>
      <c r="C20" s="116" t="s">
        <v>540</v>
      </c>
      <c r="D20" s="10" t="s">
        <v>532</v>
      </c>
      <c r="E20" s="10" t="s">
        <v>532</v>
      </c>
      <c r="F20" s="10" t="s">
        <v>532</v>
      </c>
      <c r="G20" s="11"/>
    </row>
    <row r="21" spans="1:9" x14ac:dyDescent="0.2">
      <c r="A21" s="116">
        <v>168</v>
      </c>
      <c r="B21" s="116" t="s">
        <v>536</v>
      </c>
      <c r="C21" s="116" t="s">
        <v>541</v>
      </c>
      <c r="D21" s="10" t="s">
        <v>532</v>
      </c>
      <c r="E21" s="10" t="s">
        <v>532</v>
      </c>
      <c r="F21" s="10" t="s">
        <v>532</v>
      </c>
      <c r="G21" s="11"/>
    </row>
    <row r="22" spans="1:9" x14ac:dyDescent="0.2">
      <c r="A22" s="116">
        <v>178</v>
      </c>
      <c r="B22" s="116" t="s">
        <v>536</v>
      </c>
      <c r="C22" s="116" t="s">
        <v>542</v>
      </c>
      <c r="D22" s="10" t="s">
        <v>532</v>
      </c>
      <c r="E22" s="10" t="s">
        <v>532</v>
      </c>
      <c r="F22" s="10" t="s">
        <v>532</v>
      </c>
      <c r="G22" s="11"/>
    </row>
    <row r="23" spans="1:9" x14ac:dyDescent="0.2">
      <c r="A23" s="116">
        <v>194</v>
      </c>
      <c r="B23" s="116" t="s">
        <v>536</v>
      </c>
      <c r="C23" s="116" t="s">
        <v>543</v>
      </c>
      <c r="D23" s="10" t="s">
        <v>532</v>
      </c>
      <c r="E23" s="10" t="s">
        <v>532</v>
      </c>
      <c r="F23" s="10" t="s">
        <v>532</v>
      </c>
      <c r="G23" s="11"/>
    </row>
    <row r="24" spans="1:9" x14ac:dyDescent="0.2">
      <c r="A24" s="116">
        <v>219</v>
      </c>
      <c r="B24" s="116" t="s">
        <v>536</v>
      </c>
      <c r="C24" s="116" t="s">
        <v>544</v>
      </c>
      <c r="D24" s="10" t="s">
        <v>532</v>
      </c>
      <c r="E24" s="10" t="s">
        <v>532</v>
      </c>
      <c r="F24" s="10" t="s">
        <v>532</v>
      </c>
      <c r="G24" s="11"/>
    </row>
    <row r="25" spans="1:9" x14ac:dyDescent="0.2">
      <c r="A25" s="116">
        <v>245</v>
      </c>
      <c r="B25" s="116" t="s">
        <v>536</v>
      </c>
      <c r="C25" s="116" t="s">
        <v>545</v>
      </c>
      <c r="D25" s="10" t="s">
        <v>532</v>
      </c>
      <c r="E25" s="10" t="s">
        <v>532</v>
      </c>
      <c r="F25" s="10" t="s">
        <v>532</v>
      </c>
      <c r="G25" s="11"/>
    </row>
    <row r="26" spans="1:9" x14ac:dyDescent="0.2">
      <c r="A26" s="116">
        <v>324</v>
      </c>
      <c r="B26" s="116" t="s">
        <v>536</v>
      </c>
      <c r="C26" s="116" t="s">
        <v>546</v>
      </c>
      <c r="D26" s="10" t="s">
        <v>532</v>
      </c>
      <c r="E26" s="10" t="s">
        <v>532</v>
      </c>
      <c r="F26" s="10" t="s">
        <v>532</v>
      </c>
      <c r="G26" s="11"/>
    </row>
    <row r="27" spans="1:9" x14ac:dyDescent="0.2">
      <c r="A27" s="116">
        <v>426</v>
      </c>
      <c r="B27" s="116" t="s">
        <v>536</v>
      </c>
      <c r="C27" s="116" t="s">
        <v>547</v>
      </c>
      <c r="D27" s="10" t="s">
        <v>532</v>
      </c>
      <c r="E27" s="10" t="s">
        <v>532</v>
      </c>
      <c r="F27" s="10" t="s">
        <v>532</v>
      </c>
      <c r="G27" s="11"/>
    </row>
    <row r="29" spans="1:9" ht="15.75" x14ac:dyDescent="0.2">
      <c r="A29" s="135" t="s">
        <v>548</v>
      </c>
      <c r="B29" s="135"/>
      <c r="C29" s="135"/>
      <c r="D29" s="135"/>
      <c r="E29" s="135"/>
      <c r="F29" s="135"/>
      <c r="G29" s="135"/>
      <c r="H29" s="135"/>
      <c r="I29" s="135"/>
    </row>
    <row r="30" spans="1:9" ht="24" customHeight="1" x14ac:dyDescent="0.2">
      <c r="A30" s="141" t="s">
        <v>524</v>
      </c>
      <c r="B30" s="141" t="s">
        <v>526</v>
      </c>
      <c r="C30" s="145" t="s">
        <v>527</v>
      </c>
      <c r="D30" s="145"/>
      <c r="E30" s="145"/>
      <c r="F30" s="145"/>
      <c r="G30" s="145"/>
    </row>
    <row r="31" spans="1:9" x14ac:dyDescent="0.2">
      <c r="A31" s="141"/>
      <c r="B31" s="141"/>
      <c r="C31" s="145" t="s">
        <v>528</v>
      </c>
      <c r="D31" s="145"/>
      <c r="E31" s="145"/>
      <c r="F31" s="145"/>
      <c r="G31" s="145"/>
    </row>
    <row r="32" spans="1:9" x14ac:dyDescent="0.2">
      <c r="A32" s="141"/>
      <c r="B32" s="141"/>
      <c r="C32" s="115" t="s">
        <v>549</v>
      </c>
      <c r="D32" s="114" t="s">
        <v>550</v>
      </c>
      <c r="E32" s="115" t="s">
        <v>530</v>
      </c>
      <c r="F32" s="115" t="s">
        <v>531</v>
      </c>
      <c r="G32" s="115" t="s">
        <v>551</v>
      </c>
    </row>
    <row r="33" spans="1:7" x14ac:dyDescent="0.2">
      <c r="A33" s="116">
        <v>60.3</v>
      </c>
      <c r="B33" s="116">
        <v>7.1</v>
      </c>
      <c r="C33" s="116" t="s">
        <v>552</v>
      </c>
      <c r="D33" s="10" t="s">
        <v>532</v>
      </c>
      <c r="E33" s="10" t="s">
        <v>532</v>
      </c>
      <c r="F33" s="10" t="s">
        <v>532</v>
      </c>
      <c r="G33" s="10" t="s">
        <v>532</v>
      </c>
    </row>
    <row r="34" spans="1:7" x14ac:dyDescent="0.2">
      <c r="A34" s="146">
        <v>73</v>
      </c>
      <c r="B34" s="116" t="s">
        <v>553</v>
      </c>
      <c r="C34" s="116" t="s">
        <v>554</v>
      </c>
      <c r="D34" s="10" t="s">
        <v>532</v>
      </c>
      <c r="E34" s="10" t="s">
        <v>532</v>
      </c>
      <c r="F34" s="10" t="s">
        <v>532</v>
      </c>
      <c r="G34" s="10" t="s">
        <v>532</v>
      </c>
    </row>
    <row r="35" spans="1:7" x14ac:dyDescent="0.2">
      <c r="A35" s="146"/>
      <c r="B35" s="116" t="s">
        <v>555</v>
      </c>
      <c r="C35" s="116" t="s">
        <v>556</v>
      </c>
      <c r="D35" s="10" t="s">
        <v>532</v>
      </c>
      <c r="E35" s="10" t="s">
        <v>532</v>
      </c>
      <c r="F35" s="10" t="s">
        <v>532</v>
      </c>
      <c r="G35" s="10" t="s">
        <v>532</v>
      </c>
    </row>
    <row r="36" spans="1:7" x14ac:dyDescent="0.2">
      <c r="A36" s="146">
        <v>88.9</v>
      </c>
      <c r="B36" s="146" t="s">
        <v>557</v>
      </c>
      <c r="C36" s="116" t="s">
        <v>558</v>
      </c>
      <c r="D36" s="10" t="s">
        <v>532</v>
      </c>
      <c r="E36" s="10" t="s">
        <v>532</v>
      </c>
      <c r="F36" s="10" t="s">
        <v>532</v>
      </c>
      <c r="G36" s="10" t="s">
        <v>532</v>
      </c>
    </row>
    <row r="37" spans="1:7" x14ac:dyDescent="0.2">
      <c r="A37" s="146"/>
      <c r="B37" s="146"/>
      <c r="C37" s="116">
        <v>127</v>
      </c>
      <c r="D37" s="10" t="s">
        <v>532</v>
      </c>
      <c r="E37" s="10" t="s">
        <v>532</v>
      </c>
      <c r="F37" s="10" t="s">
        <v>532</v>
      </c>
      <c r="G37" s="10" t="s">
        <v>532</v>
      </c>
    </row>
    <row r="38" spans="1:7" x14ac:dyDescent="0.2">
      <c r="A38" s="146">
        <v>101.6</v>
      </c>
      <c r="B38" s="146">
        <v>8.4</v>
      </c>
      <c r="C38" s="116" t="s">
        <v>559</v>
      </c>
      <c r="D38" s="10" t="s">
        <v>532</v>
      </c>
      <c r="E38" s="10" t="s">
        <v>532</v>
      </c>
      <c r="F38" s="10" t="s">
        <v>532</v>
      </c>
      <c r="G38" s="10" t="s">
        <v>532</v>
      </c>
    </row>
    <row r="39" spans="1:7" x14ac:dyDescent="0.2">
      <c r="A39" s="146"/>
      <c r="B39" s="146"/>
      <c r="C39" s="116">
        <v>152</v>
      </c>
      <c r="D39" s="10" t="s">
        <v>532</v>
      </c>
      <c r="E39" s="10" t="s">
        <v>532</v>
      </c>
      <c r="F39" s="10" t="s">
        <v>532</v>
      </c>
      <c r="G39" s="10" t="s">
        <v>532</v>
      </c>
    </row>
  </sheetData>
  <mergeCells count="22">
    <mergeCell ref="A38:A39"/>
    <mergeCell ref="B38:B39"/>
    <mergeCell ref="A36:A37"/>
    <mergeCell ref="B36:B37"/>
    <mergeCell ref="A34:A35"/>
    <mergeCell ref="A29:I29"/>
    <mergeCell ref="A30:A32"/>
    <mergeCell ref="B30:B32"/>
    <mergeCell ref="C30:G30"/>
    <mergeCell ref="C31:G31"/>
    <mergeCell ref="A12:I12"/>
    <mergeCell ref="A13:A15"/>
    <mergeCell ref="B13:B15"/>
    <mergeCell ref="C13:C15"/>
    <mergeCell ref="D14:G14"/>
    <mergeCell ref="D13:G13"/>
    <mergeCell ref="A1:I1"/>
    <mergeCell ref="A2:A4"/>
    <mergeCell ref="B2:B4"/>
    <mergeCell ref="C2:C4"/>
    <mergeCell ref="D2:G2"/>
    <mergeCell ref="D3:G3"/>
  </mergeCells>
  <pageMargins left="0.7" right="0.7" top="0.75" bottom="0.75" header="0.3" footer="0.3"/>
  <pageSetup paperSize="9"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4"/>
  <sheetViews>
    <sheetView showGridLines="0"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20.42578125" customWidth="1"/>
    <col min="2" max="2" width="32.28515625" customWidth="1"/>
    <col min="3" max="3" width="65.42578125" customWidth="1"/>
  </cols>
  <sheetData>
    <row r="1" spans="1:12" s="1" customFormat="1" ht="22.5" customHeight="1" x14ac:dyDescent="0.2">
      <c r="A1" s="147" t="s">
        <v>0</v>
      </c>
      <c r="B1" s="147"/>
      <c r="C1" s="147"/>
      <c r="D1" s="4"/>
      <c r="E1" s="4"/>
      <c r="F1" s="4"/>
      <c r="G1" s="4"/>
      <c r="H1" s="4"/>
      <c r="I1" s="4"/>
    </row>
    <row r="2" spans="1:12" s="1" customFormat="1" ht="15" customHeight="1" x14ac:dyDescent="0.2">
      <c r="A2" s="148" t="s">
        <v>1</v>
      </c>
      <c r="B2" s="148"/>
      <c r="C2" s="148"/>
      <c r="D2" s="5"/>
      <c r="E2" s="5"/>
      <c r="F2" s="5"/>
      <c r="G2" s="5"/>
      <c r="H2" s="5"/>
      <c r="I2" s="5"/>
    </row>
    <row r="3" spans="1:12" ht="93.75" customHeight="1" x14ac:dyDescent="0.25">
      <c r="A3" s="149" t="s">
        <v>560</v>
      </c>
      <c r="B3" s="149"/>
      <c r="C3" s="149"/>
      <c r="D3" s="8"/>
      <c r="E3" s="8"/>
      <c r="F3" s="8"/>
      <c r="G3" s="8"/>
      <c r="H3" s="8"/>
      <c r="I3" s="8"/>
      <c r="J3" s="8"/>
      <c r="K3" s="8"/>
      <c r="L3" s="8"/>
    </row>
    <row r="4" spans="1:12" ht="28.5" customHeight="1" x14ac:dyDescent="0.3">
      <c r="A4" s="151" t="s">
        <v>561</v>
      </c>
      <c r="B4" s="151"/>
      <c r="C4" s="151"/>
    </row>
    <row r="5" spans="1:12" ht="15.75" customHeight="1" x14ac:dyDescent="0.2">
      <c r="A5" s="150" t="s">
        <v>562</v>
      </c>
      <c r="B5" s="150"/>
      <c r="C5" s="6"/>
    </row>
    <row r="6" spans="1:12" ht="30" x14ac:dyDescent="0.2">
      <c r="A6" s="9" t="s">
        <v>563</v>
      </c>
      <c r="B6" s="9" t="s">
        <v>564</v>
      </c>
      <c r="C6" s="9" t="s">
        <v>565</v>
      </c>
    </row>
    <row r="7" spans="1:12" ht="31.5" customHeight="1" x14ac:dyDescent="0.2">
      <c r="A7" s="117" t="s">
        <v>566</v>
      </c>
      <c r="B7" s="154" t="s">
        <v>567</v>
      </c>
      <c r="C7" s="154" t="s">
        <v>568</v>
      </c>
    </row>
    <row r="8" spans="1:12" ht="15" x14ac:dyDescent="0.2">
      <c r="A8" s="117" t="s">
        <v>569</v>
      </c>
      <c r="B8" s="154"/>
      <c r="C8" s="154"/>
    </row>
    <row r="9" spans="1:12" ht="45" x14ac:dyDescent="0.2">
      <c r="A9" s="117" t="s">
        <v>570</v>
      </c>
      <c r="B9" s="117" t="s">
        <v>571</v>
      </c>
      <c r="C9" s="117" t="s">
        <v>572</v>
      </c>
    </row>
    <row r="10" spans="1:12" ht="45" x14ac:dyDescent="0.2">
      <c r="A10" s="117" t="s">
        <v>573</v>
      </c>
      <c r="B10" s="117" t="s">
        <v>574</v>
      </c>
      <c r="C10" s="117" t="s">
        <v>575</v>
      </c>
    </row>
    <row r="11" spans="1:12" ht="15.75" customHeight="1" x14ac:dyDescent="0.2">
      <c r="A11" s="155" t="s">
        <v>576</v>
      </c>
      <c r="B11" s="155"/>
      <c r="C11" s="6"/>
    </row>
    <row r="12" spans="1:12" ht="30" x14ac:dyDescent="0.2">
      <c r="A12" s="9" t="s">
        <v>563</v>
      </c>
      <c r="B12" s="9" t="s">
        <v>564</v>
      </c>
      <c r="C12" s="9" t="s">
        <v>565</v>
      </c>
    </row>
    <row r="13" spans="1:12" ht="30" x14ac:dyDescent="0.2">
      <c r="A13" s="117" t="s">
        <v>566</v>
      </c>
      <c r="B13" s="154" t="s">
        <v>577</v>
      </c>
      <c r="C13" s="154" t="s">
        <v>578</v>
      </c>
    </row>
    <row r="14" spans="1:12" ht="15" x14ac:dyDescent="0.2">
      <c r="A14" s="117" t="s">
        <v>569</v>
      </c>
      <c r="B14" s="154"/>
      <c r="C14" s="154"/>
    </row>
    <row r="15" spans="1:12" ht="45" x14ac:dyDescent="0.2">
      <c r="A15" s="117" t="s">
        <v>570</v>
      </c>
      <c r="B15" s="117" t="s">
        <v>579</v>
      </c>
      <c r="C15" s="117" t="s">
        <v>580</v>
      </c>
    </row>
    <row r="16" spans="1:12" ht="30" x14ac:dyDescent="0.2">
      <c r="A16" s="117" t="s">
        <v>581</v>
      </c>
      <c r="B16" s="117" t="s">
        <v>582</v>
      </c>
      <c r="C16" s="117" t="s">
        <v>583</v>
      </c>
    </row>
    <row r="17" spans="1:3" ht="15" x14ac:dyDescent="0.2">
      <c r="A17" s="117" t="s">
        <v>584</v>
      </c>
      <c r="B17" s="117" t="s">
        <v>585</v>
      </c>
      <c r="C17" s="117" t="s">
        <v>586</v>
      </c>
    </row>
    <row r="18" spans="1:3" ht="15.75" customHeight="1" x14ac:dyDescent="0.2">
      <c r="A18" s="150" t="s">
        <v>587</v>
      </c>
      <c r="B18" s="150"/>
      <c r="C18" s="6"/>
    </row>
    <row r="19" spans="1:3" ht="30" x14ac:dyDescent="0.2">
      <c r="A19" s="9" t="s">
        <v>563</v>
      </c>
      <c r="B19" s="9" t="s">
        <v>564</v>
      </c>
      <c r="C19" s="9" t="s">
        <v>565</v>
      </c>
    </row>
    <row r="20" spans="1:3" ht="15" x14ac:dyDescent="0.2">
      <c r="A20" s="117" t="s">
        <v>588</v>
      </c>
      <c r="B20" s="117" t="s">
        <v>589</v>
      </c>
      <c r="C20" s="117" t="s">
        <v>590</v>
      </c>
    </row>
    <row r="21" spans="1:3" ht="15" x14ac:dyDescent="0.2">
      <c r="A21" s="117" t="s">
        <v>570</v>
      </c>
      <c r="B21" s="117" t="s">
        <v>591</v>
      </c>
      <c r="C21" s="117" t="s">
        <v>592</v>
      </c>
    </row>
    <row r="22" spans="1:3" ht="15" x14ac:dyDescent="0.2">
      <c r="A22" s="117" t="s">
        <v>593</v>
      </c>
      <c r="B22" s="117" t="s">
        <v>594</v>
      </c>
      <c r="C22" s="117" t="s">
        <v>595</v>
      </c>
    </row>
    <row r="23" spans="1:3" ht="15.75" customHeight="1" x14ac:dyDescent="0.2">
      <c r="A23" s="150" t="s">
        <v>596</v>
      </c>
      <c r="B23" s="150"/>
      <c r="C23" s="6"/>
    </row>
    <row r="24" spans="1:3" ht="30" x14ac:dyDescent="0.2">
      <c r="A24" s="9" t="s">
        <v>563</v>
      </c>
      <c r="B24" s="9" t="s">
        <v>564</v>
      </c>
      <c r="C24" s="9" t="s">
        <v>565</v>
      </c>
    </row>
    <row r="25" spans="1:3" ht="15" x14ac:dyDescent="0.2">
      <c r="A25" s="154" t="s">
        <v>570</v>
      </c>
      <c r="B25" s="154" t="s">
        <v>597</v>
      </c>
      <c r="C25" s="117" t="s">
        <v>598</v>
      </c>
    </row>
    <row r="26" spans="1:3" ht="15" x14ac:dyDescent="0.2">
      <c r="A26" s="154"/>
      <c r="B26" s="154"/>
      <c r="C26" s="117" t="s">
        <v>599</v>
      </c>
    </row>
    <row r="27" spans="1:3" ht="15" x14ac:dyDescent="0.2">
      <c r="A27" s="117" t="s">
        <v>593</v>
      </c>
      <c r="B27" s="117" t="s">
        <v>600</v>
      </c>
      <c r="C27" s="117" t="s">
        <v>601</v>
      </c>
    </row>
    <row r="28" spans="1:3" ht="15.75" customHeight="1" x14ac:dyDescent="0.2">
      <c r="A28" s="150" t="s">
        <v>602</v>
      </c>
      <c r="B28" s="150"/>
      <c r="C28" s="6"/>
    </row>
    <row r="30" spans="1:3" x14ac:dyDescent="0.2">
      <c r="A30" s="152" t="s">
        <v>603</v>
      </c>
      <c r="B30" s="152"/>
      <c r="C30" s="152"/>
    </row>
    <row r="31" spans="1:3" ht="43.5" customHeight="1" x14ac:dyDescent="0.2">
      <c r="A31" s="152"/>
      <c r="B31" s="152"/>
      <c r="C31" s="152"/>
    </row>
    <row r="32" spans="1:3" ht="18.75" x14ac:dyDescent="0.3">
      <c r="A32" s="7"/>
      <c r="B32" s="7"/>
      <c r="C32" s="7"/>
    </row>
    <row r="33" spans="1:3" ht="19.5" customHeight="1" x14ac:dyDescent="0.2">
      <c r="A33" s="152" t="s">
        <v>44</v>
      </c>
      <c r="B33" s="152"/>
      <c r="C33" s="152"/>
    </row>
    <row r="34" spans="1:3" ht="21" x14ac:dyDescent="0.2">
      <c r="A34" s="153" t="s">
        <v>45</v>
      </c>
      <c r="B34" s="153"/>
      <c r="C34" s="153"/>
    </row>
  </sheetData>
  <mergeCells count="18">
    <mergeCell ref="A28:B28"/>
    <mergeCell ref="A30:C31"/>
    <mergeCell ref="A33:C33"/>
    <mergeCell ref="A34:C34"/>
    <mergeCell ref="B7:B8"/>
    <mergeCell ref="C7:C8"/>
    <mergeCell ref="A25:A26"/>
    <mergeCell ref="B25:B26"/>
    <mergeCell ref="A11:B11"/>
    <mergeCell ref="B13:B14"/>
    <mergeCell ref="C13:C14"/>
    <mergeCell ref="A18:B18"/>
    <mergeCell ref="A23:B23"/>
    <mergeCell ref="A1:C1"/>
    <mergeCell ref="A2:C2"/>
    <mergeCell ref="A3:C3"/>
    <mergeCell ref="A5:B5"/>
    <mergeCell ref="A4:C4"/>
  </mergeCells>
  <hyperlinks>
    <hyperlink ref="A2:I2" r:id="rId1" display="сайт:  у-мк.рф  "/>
  </hyperlinks>
  <pageMargins left="0.7" right="0.7" top="0.75" bottom="0.75" header="0.3" footer="0.3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склад УПТК</vt:lpstr>
      <vt:lpstr>котельные склад УПТК</vt:lpstr>
      <vt:lpstr>8732-78</vt:lpstr>
      <vt:lpstr>13ХФА</vt:lpstr>
      <vt:lpstr>НКТ</vt:lpstr>
      <vt:lpstr>цвет. мет.</vt:lpstr>
      <vt:lpstr>'склад УПТК'!Область_печати</vt:lpstr>
    </vt:vector>
  </TitlesOfParts>
  <Manager>Степнов В.В.</Manager>
  <Company>ООО "УМК"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ООО "УМК"</dc:title>
  <dc:subject>прайс</dc:subject>
  <dc:creator>ООО "УМК"</dc:creator>
  <cp:keywords/>
  <dc:description/>
  <cp:lastModifiedBy>sergey</cp:lastModifiedBy>
  <cp:revision/>
  <dcterms:created xsi:type="dcterms:W3CDTF">2003-04-01T09:38:26Z</dcterms:created>
  <dcterms:modified xsi:type="dcterms:W3CDTF">2018-09-12T05:12:56Z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ООО &quot;УМК&quot;">
    <vt:lpwstr>ООО "УМК"</vt:lpwstr>
  </property>
</Properties>
</file>